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757121451d57e7af/Desktop/Panel 74 Treasurer/Spending Plan 2025/"/>
    </mc:Choice>
  </mc:AlternateContent>
  <xr:revisionPtr revIDLastSave="49" documentId="8_{7E744E1B-B060-4E7E-81CD-AD655F9303AE}" xr6:coauthVersionLast="47" xr6:coauthVersionMax="47" xr10:uidLastSave="{66B92DAC-DA5D-48E2-B128-CEC668204A75}"/>
  <bookViews>
    <workbookView xWindow="984" yWindow="1560" windowWidth="18768" windowHeight="10644" tabRatio="604" xr2:uid="{00000000-000D-0000-FFFF-FFFF00000000}"/>
  </bookViews>
  <sheets>
    <sheet name="2024 vs 2025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2" i="2" l="1"/>
  <c r="C202" i="2"/>
  <c r="D202" i="2"/>
  <c r="D151" i="2"/>
  <c r="E147" i="2"/>
  <c r="E151" i="2"/>
  <c r="D32" i="2"/>
  <c r="D43" i="2"/>
  <c r="D51" i="2"/>
  <c r="D59" i="2"/>
  <c r="D67" i="2"/>
  <c r="D76" i="2"/>
  <c r="D84" i="2"/>
  <c r="D85" i="2"/>
  <c r="C32" i="2"/>
  <c r="C43" i="2"/>
  <c r="C51" i="2"/>
  <c r="C59" i="2"/>
  <c r="C67" i="2"/>
  <c r="C76" i="2"/>
  <c r="C84" i="2"/>
  <c r="C85" i="2"/>
  <c r="E78" i="2"/>
  <c r="E84" i="2"/>
  <c r="E175" i="2"/>
  <c r="E23" i="2"/>
  <c r="E134" i="2"/>
  <c r="E140" i="2"/>
  <c r="E120" i="2"/>
  <c r="E103" i="2"/>
  <c r="E111" i="2"/>
  <c r="E95" i="2"/>
  <c r="E88" i="2"/>
  <c r="E69" i="2"/>
  <c r="E53" i="2"/>
  <c r="E45" i="2"/>
  <c r="E34" i="2"/>
  <c r="E30" i="2"/>
  <c r="D182" i="2"/>
  <c r="D185" i="2"/>
  <c r="E185" i="2"/>
  <c r="D175" i="2"/>
  <c r="D157" i="2"/>
  <c r="D162" i="2"/>
  <c r="D170" i="2"/>
  <c r="D190" i="2"/>
  <c r="D196" i="2"/>
  <c r="D209" i="2"/>
  <c r="D218" i="2"/>
  <c r="D224" i="2"/>
  <c r="D226" i="2"/>
  <c r="C182" i="2"/>
  <c r="E242" i="2"/>
  <c r="D242" i="2"/>
  <c r="E241" i="2"/>
  <c r="D241" i="2"/>
  <c r="C241" i="2"/>
  <c r="E240" i="2"/>
  <c r="D240" i="2"/>
  <c r="C240" i="2"/>
  <c r="D13" i="2"/>
  <c r="D18" i="2"/>
  <c r="D228" i="2"/>
  <c r="E9" i="2"/>
  <c r="E12" i="2"/>
  <c r="E13" i="2"/>
  <c r="D93" i="2"/>
  <c r="D101" i="2"/>
  <c r="D109" i="2"/>
  <c r="D118" i="2"/>
  <c r="D126" i="2"/>
  <c r="D138" i="2"/>
  <c r="D145" i="2"/>
  <c r="D132" i="2"/>
  <c r="D152" i="2"/>
  <c r="D229" i="2"/>
  <c r="D230" i="2"/>
  <c r="E32" i="2"/>
  <c r="E43" i="2"/>
  <c r="E51" i="2"/>
  <c r="E59" i="2"/>
  <c r="E67" i="2"/>
  <c r="E76" i="2"/>
  <c r="E85" i="2"/>
  <c r="E93" i="2"/>
  <c r="E101" i="2"/>
  <c r="E109" i="2"/>
  <c r="E118" i="2"/>
  <c r="E126" i="2"/>
  <c r="E132" i="2"/>
  <c r="E138" i="2"/>
  <c r="E145" i="2"/>
  <c r="E152" i="2"/>
  <c r="E157" i="2"/>
  <c r="E162" i="2"/>
  <c r="E170" i="2"/>
  <c r="E190" i="2"/>
  <c r="E196" i="2"/>
  <c r="E202" i="2"/>
  <c r="E209" i="2"/>
  <c r="E217" i="2"/>
  <c r="E218" i="2"/>
  <c r="E224" i="2"/>
  <c r="E226" i="2"/>
  <c r="E229" i="2"/>
  <c r="E18" i="2"/>
  <c r="E228" i="2"/>
  <c r="E230" i="2"/>
  <c r="C175" i="2"/>
  <c r="C157" i="2"/>
  <c r="C162" i="2"/>
  <c r="C170" i="2"/>
  <c r="C185" i="2"/>
  <c r="C190" i="2"/>
  <c r="C196" i="2"/>
  <c r="C209" i="2"/>
  <c r="C217" i="2"/>
  <c r="C218" i="2"/>
  <c r="C224" i="2"/>
  <c r="C226" i="2"/>
  <c r="C93" i="2"/>
  <c r="C101" i="2"/>
  <c r="C109" i="2"/>
  <c r="C118" i="2"/>
  <c r="C126" i="2"/>
  <c r="C132" i="2"/>
  <c r="C138" i="2"/>
  <c r="C145" i="2"/>
  <c r="C151" i="2"/>
  <c r="C152" i="2"/>
  <c r="C229" i="2"/>
  <c r="C12" i="2"/>
  <c r="C9" i="2"/>
  <c r="C13" i="2"/>
  <c r="C18" i="2"/>
  <c r="C228" i="2"/>
  <c r="C230" i="2"/>
</calcChain>
</file>

<file path=xl/sharedStrings.xml><?xml version="1.0" encoding="utf-8"?>
<sst xmlns="http://schemas.openxmlformats.org/spreadsheetml/2006/main" count="520" uniqueCount="484">
  <si>
    <t xml:space="preserve">  4 Contribuciones</t>
  </si>
  <si>
    <t xml:space="preserve">      4010 Contribuciones de grupos</t>
  </si>
  <si>
    <t xml:space="preserve">      4020 Séptima Tradición</t>
  </si>
  <si>
    <t xml:space="preserve">      Total 4020 Séptima Tradición</t>
  </si>
  <si>
    <t xml:space="preserve">         4056 Por individuos</t>
  </si>
  <si>
    <t>Total 4 Contribuciones</t>
  </si>
  <si>
    <t xml:space="preserve">      5110 Venta de literature</t>
  </si>
  <si>
    <t xml:space="preserve">      5140 Venta de Grapevine/La Viña</t>
  </si>
  <si>
    <t xml:space="preserve">      5160 Ingresos de Asamblea</t>
  </si>
  <si>
    <t>Ingresos Totales</t>
  </si>
  <si>
    <t xml:space="preserve">  7600-7740 Gastos de Oficiales</t>
  </si>
  <si>
    <t xml:space="preserve">      7620 Delegado</t>
  </si>
  <si>
    <t xml:space="preserve">         7621 Millaje</t>
  </si>
  <si>
    <t xml:space="preserve">         7622 Alojamiento</t>
  </si>
  <si>
    <t xml:space="preserve">         7624 Teléfono, cópias, materiales</t>
  </si>
  <si>
    <t xml:space="preserve">         7627 Foro *</t>
  </si>
  <si>
    <t>prepaid</t>
  </si>
  <si>
    <t xml:space="preserve">         7630 NCCAA</t>
  </si>
  <si>
    <t xml:space="preserve">   Total 7620 Delegado</t>
  </si>
  <si>
    <t xml:space="preserve">      7640 Alt. Delegado</t>
  </si>
  <si>
    <t xml:space="preserve">         7641 Millaje</t>
  </si>
  <si>
    <t xml:space="preserve">         7642 Alojamiento</t>
  </si>
  <si>
    <t xml:space="preserve">         7646 Conferencia Especial</t>
  </si>
  <si>
    <t xml:space="preserve">         7647 Foro *</t>
  </si>
  <si>
    <t xml:space="preserve">         7649 IP/CCP</t>
  </si>
  <si>
    <t xml:space="preserve">    Total 7640 Alt. Delegado</t>
  </si>
  <si>
    <t xml:space="preserve">         7661 Millaje</t>
  </si>
  <si>
    <t xml:space="preserve">         7662 Alojamiento</t>
  </si>
  <si>
    <t xml:space="preserve">         7667 Foro *</t>
  </si>
  <si>
    <t xml:space="preserve">    Total 7660 Coordinador</t>
  </si>
  <si>
    <t xml:space="preserve">      7680 Alt. Coordinador</t>
  </si>
  <si>
    <t xml:space="preserve">         7681 Millaje</t>
  </si>
  <si>
    <t xml:space="preserve">         7682 Alojamiento</t>
  </si>
  <si>
    <t xml:space="preserve">    Total 7680 Alt. Coordinador</t>
  </si>
  <si>
    <t xml:space="preserve">      7700 Secretaria</t>
  </si>
  <si>
    <t xml:space="preserve">         7701 Millaje</t>
  </si>
  <si>
    <t xml:space="preserve">         7702 Alojamiento</t>
  </si>
  <si>
    <t xml:space="preserve">         7707 Foro *</t>
  </si>
  <si>
    <t xml:space="preserve">    Total 7700 Secretaria</t>
  </si>
  <si>
    <t xml:space="preserve">      7720 Tesorera</t>
  </si>
  <si>
    <t xml:space="preserve">         7721 Millaje</t>
  </si>
  <si>
    <t xml:space="preserve">         7722 Alojamiento</t>
  </si>
  <si>
    <t xml:space="preserve">         7725 Gastos de envío/estampillas</t>
  </si>
  <si>
    <t xml:space="preserve">         7727 Foro *</t>
  </si>
  <si>
    <t xml:space="preserve">    Total 7720 Tesorera</t>
  </si>
  <si>
    <t xml:space="preserve">      7740 Registradora</t>
  </si>
  <si>
    <t xml:space="preserve">         7741 Millaje</t>
  </si>
  <si>
    <t xml:space="preserve">         7742 Alojamiento</t>
  </si>
  <si>
    <t xml:space="preserve">         7747 Foro *</t>
  </si>
  <si>
    <t xml:space="preserve">    Total 7740 Registradora</t>
  </si>
  <si>
    <t xml:space="preserve">     7820 Coordinador de Literatura</t>
  </si>
  <si>
    <t xml:space="preserve">         7821 Millaje</t>
  </si>
  <si>
    <t xml:space="preserve">         7822 Alojamiento</t>
  </si>
  <si>
    <t xml:space="preserve">    Total 7820 Coordinadora de Literatura</t>
  </si>
  <si>
    <t xml:space="preserve">      7840 Coordinador de Grapevine/La Viña</t>
  </si>
  <si>
    <t xml:space="preserve">         7841 Millaje</t>
  </si>
  <si>
    <t xml:space="preserve">         7842 Alojamiento</t>
  </si>
  <si>
    <t xml:space="preserve">         7846 Conferencia Especial</t>
  </si>
  <si>
    <t xml:space="preserve">    Total 7840 Coordinador de GV/La Viña</t>
  </si>
  <si>
    <t xml:space="preserve">      7860 Coordinador Uniendo las Orillas</t>
  </si>
  <si>
    <t xml:space="preserve">         7861 Millaje</t>
  </si>
  <si>
    <t xml:space="preserve">         7862 Alojamiento</t>
  </si>
  <si>
    <t xml:space="preserve">         7866 Conferencia Especial</t>
  </si>
  <si>
    <t xml:space="preserve">    Total 7860 Coordinador ULO</t>
  </si>
  <si>
    <t xml:space="preserve">      7900 Coordinador de Archivos</t>
  </si>
  <si>
    <t xml:space="preserve">         7901 Millaje</t>
  </si>
  <si>
    <t xml:space="preserve">         7902 Alojamiento</t>
  </si>
  <si>
    <t xml:space="preserve">    Total 7900 Coordinador de Archivos</t>
  </si>
  <si>
    <t xml:space="preserve">      7920 Alterno Archivos</t>
  </si>
  <si>
    <t xml:space="preserve">         7921 Millaje</t>
  </si>
  <si>
    <t xml:space="preserve">         7922 Alojamiento</t>
  </si>
  <si>
    <t xml:space="preserve">         7926 Conferencia Especial</t>
  </si>
  <si>
    <t xml:space="preserve">    Total 7920 Alt Coordinador de Archivos</t>
  </si>
  <si>
    <t xml:space="preserve">         7941 Millaje</t>
  </si>
  <si>
    <t xml:space="preserve">         7942  Alojamiento</t>
  </si>
  <si>
    <t xml:space="preserve">    7950 Coordinador de Traducción Escrita</t>
  </si>
  <si>
    <t xml:space="preserve">       7951 Millaje</t>
  </si>
  <si>
    <t xml:space="preserve">       7952  Alojamiento</t>
  </si>
  <si>
    <t xml:space="preserve">        7966 Conferencia Especial</t>
  </si>
  <si>
    <t xml:space="preserve">   Total 7800-7960 Gastos de Coordinadores Nombrados</t>
  </si>
  <si>
    <t>Otros Gastos</t>
  </si>
  <si>
    <t xml:space="preserve">         7981 Traducción Asambleas</t>
  </si>
  <si>
    <t>Total Spanish Translation</t>
  </si>
  <si>
    <t xml:space="preserve">         7982 Millaje-Spanish Translator</t>
  </si>
  <si>
    <t xml:space="preserve">         7984 Alojamiento-Spanish Translator</t>
  </si>
  <si>
    <t xml:space="preserve">         7986 Intérprete LSA (Asambleas)</t>
  </si>
  <si>
    <t xml:space="preserve">      8000 Asambleas</t>
  </si>
  <si>
    <t xml:space="preserve">         8010 Asamblea de Invierno</t>
  </si>
  <si>
    <t xml:space="preserve">         8020 Asamblea Pre-Conf</t>
  </si>
  <si>
    <t xml:space="preserve">         8030 Asamblea Pos-Conferencia</t>
  </si>
  <si>
    <t xml:space="preserve">         8050 Asamblea de Elecciones</t>
  </si>
  <si>
    <t xml:space="preserve">  Total 8000 Asambleas</t>
  </si>
  <si>
    <t xml:space="preserve">      8072 Gastos no reembolsados para los eventos de los distritos</t>
  </si>
  <si>
    <t>Total 8070 Otros gastos del oficial de eventos del área</t>
  </si>
  <si>
    <t>8159 Acentos devueltos Franqueo</t>
  </si>
  <si>
    <t>8330 Software y complementos</t>
  </si>
  <si>
    <t xml:space="preserve">   8190 AA Compras de Literatura</t>
  </si>
  <si>
    <t xml:space="preserve">   Total 8100 Accents/Acentos, GV/La Viña, Literatura</t>
  </si>
  <si>
    <t xml:space="preserve">      8210 Renta, Estacionamiento, otro Ocupación</t>
  </si>
  <si>
    <t xml:space="preserve">      8230 Seguro de responsibilidad civil</t>
  </si>
  <si>
    <t xml:space="preserve">      8240 Alquiler de las instalaciones de los Archivos</t>
  </si>
  <si>
    <t xml:space="preserve">  8300 Sitio Web</t>
  </si>
  <si>
    <t xml:space="preserve">     8310 Dominio y Anfitriones</t>
  </si>
  <si>
    <t xml:space="preserve">     8320 Certificado SSL (autoridad de certificación de una página web)</t>
  </si>
  <si>
    <t xml:space="preserve">    8430 Taller de Mujeres Hispanas - Annual Contribution</t>
  </si>
  <si>
    <t xml:space="preserve">    8440 Taller de Mujeres Hispanas Enlace</t>
  </si>
  <si>
    <t xml:space="preserve">    8450 Enlace Foro Local</t>
  </si>
  <si>
    <t xml:space="preserve">   8500 Gastos Misceláneos</t>
  </si>
  <si>
    <t xml:space="preserve">    8530 Gastos del Comité de Finanzas</t>
  </si>
  <si>
    <t xml:space="preserve">    8540 Conferencia de Servicios Generales</t>
  </si>
  <si>
    <t>8545 Tarifas Contables</t>
  </si>
  <si>
    <t>8560 Contador</t>
  </si>
  <si>
    <t xml:space="preserve">    8590 Otros Gastos</t>
  </si>
  <si>
    <t xml:space="preserve">   Total 8500 Gastros Misceláneos</t>
  </si>
  <si>
    <t xml:space="preserve">   8600 Impuestos y Tasas</t>
  </si>
  <si>
    <t xml:space="preserve">      8620 Impuestos de venta</t>
  </si>
  <si>
    <t xml:space="preserve">      8625 Impuestos - Otros</t>
  </si>
  <si>
    <t xml:space="preserve">      8630 Comisiones Bancarias</t>
  </si>
  <si>
    <t xml:space="preserve">      8633 Comisiones de Cuenta Bancarias</t>
  </si>
  <si>
    <t xml:space="preserve">      8636 Comisiones de cheques Devueltos</t>
  </si>
  <si>
    <t xml:space="preserve">       8638 Tarifa de procesamiento del sitio web</t>
  </si>
  <si>
    <t xml:space="preserve">   Total 8630 Comisiones Bancarias</t>
  </si>
  <si>
    <t xml:space="preserve">   Total 8600 Impuestos y Tasas</t>
  </si>
  <si>
    <t xml:space="preserve">      9000 E-Servicios y Equipos </t>
  </si>
  <si>
    <t xml:space="preserve">         9020  Equipo y Apoyo</t>
  </si>
  <si>
    <t xml:space="preserve">         9050 Equipo de Traducción </t>
  </si>
  <si>
    <t>Total Otros Gastos</t>
  </si>
  <si>
    <t>ENGLISH</t>
  </si>
  <si>
    <t xml:space="preserve">   4 Contributed support</t>
  </si>
  <si>
    <t xml:space="preserve">      4010 Group Contributions</t>
  </si>
  <si>
    <t xml:space="preserve">      4020 Seventh Tradition</t>
  </si>
  <si>
    <t xml:space="preserve">         4021 7th - ACM</t>
  </si>
  <si>
    <t xml:space="preserve">         4022 7th - Assy</t>
  </si>
  <si>
    <t xml:space="preserve">      Total 4020 Seventh Tradition</t>
  </si>
  <si>
    <t xml:space="preserve">      4050 Contribution - Other</t>
  </si>
  <si>
    <t xml:space="preserve">         4056 By Individual</t>
  </si>
  <si>
    <t xml:space="preserve">      Total 4050 Contribution - Other</t>
  </si>
  <si>
    <t xml:space="preserve">   Total 4 Contributed support</t>
  </si>
  <si>
    <t xml:space="preserve">      5110 Literature Sales</t>
  </si>
  <si>
    <t xml:space="preserve">      5140 Grapevine Sales</t>
  </si>
  <si>
    <t xml:space="preserve">      5160 Assembly Income</t>
  </si>
  <si>
    <t>Gross Profit</t>
  </si>
  <si>
    <t xml:space="preserve">   7600 Officers Expenses</t>
  </si>
  <si>
    <t xml:space="preserve">      7620 Delegate</t>
  </si>
  <si>
    <t xml:space="preserve">         7621 Mileage</t>
  </si>
  <si>
    <t xml:space="preserve">         7622 Lodging</t>
  </si>
  <si>
    <t xml:space="preserve">         7624 Phone, Copies, Supplies</t>
  </si>
  <si>
    <t xml:space="preserve">         7627 Forum *</t>
  </si>
  <si>
    <t xml:space="preserve">      Total 7620 Delegate</t>
  </si>
  <si>
    <t xml:space="preserve">      7640 Alt. Delegate</t>
  </si>
  <si>
    <t xml:space="preserve">         7641 Mileage</t>
  </si>
  <si>
    <t xml:space="preserve">         7642 Lodging</t>
  </si>
  <si>
    <t xml:space="preserve">         7644 Phone, Copies, Supplies</t>
  </si>
  <si>
    <t xml:space="preserve">         7646 Special Conference</t>
  </si>
  <si>
    <t xml:space="preserve">         7647 Forum *</t>
  </si>
  <si>
    <t xml:space="preserve">         7649 PI/CPC</t>
  </si>
  <si>
    <t xml:space="preserve">         7650 NCCAA</t>
  </si>
  <si>
    <t xml:space="preserve">      Total 7640 Alt. Delegate</t>
  </si>
  <si>
    <t xml:space="preserve">         7661 Mileage</t>
  </si>
  <si>
    <t xml:space="preserve">         7662 Lodging</t>
  </si>
  <si>
    <t xml:space="preserve">         7664 Phone, Copies, Supplies</t>
  </si>
  <si>
    <t xml:space="preserve">         7667 Forum *</t>
  </si>
  <si>
    <t xml:space="preserve">         7681 Mileage</t>
  </si>
  <si>
    <t xml:space="preserve">         7682 Lodging</t>
  </si>
  <si>
    <t xml:space="preserve">         7684 Phone, Copies, Supplies</t>
  </si>
  <si>
    <t xml:space="preserve">      7700 Secretary</t>
  </si>
  <si>
    <t xml:space="preserve">         7701 Mileage</t>
  </si>
  <si>
    <t xml:space="preserve">         7702 Lodging</t>
  </si>
  <si>
    <t xml:space="preserve">         7704 Phone, Copies, Supplies</t>
  </si>
  <si>
    <t xml:space="preserve">         7707 Forum *</t>
  </si>
  <si>
    <t xml:space="preserve">      Total 7700 Secretary</t>
  </si>
  <si>
    <t xml:space="preserve">      7720 Treasurer</t>
  </si>
  <si>
    <t xml:space="preserve">         7721 Mileage</t>
  </si>
  <si>
    <t xml:space="preserve">         7722 Lodging</t>
  </si>
  <si>
    <t xml:space="preserve">         7724 Phone, Copies, Supplies</t>
  </si>
  <si>
    <t xml:space="preserve">         7725 Postage</t>
  </si>
  <si>
    <t xml:space="preserve">         7727 Forum *</t>
  </si>
  <si>
    <t xml:space="preserve">      Total 7720 Treasurer</t>
  </si>
  <si>
    <t xml:space="preserve">      7740 Registrar</t>
  </si>
  <si>
    <t xml:space="preserve">         7741 Mileage</t>
  </si>
  <si>
    <t xml:space="preserve">         7742 Lodging</t>
  </si>
  <si>
    <t xml:space="preserve">         7744 Phone, Copies, Supplies</t>
  </si>
  <si>
    <t xml:space="preserve">         7747 Forum *</t>
  </si>
  <si>
    <t xml:space="preserve">      Total 7740 Registrar</t>
  </si>
  <si>
    <t xml:space="preserve">   Total 7600 Officers Expenses</t>
  </si>
  <si>
    <t xml:space="preserve">   7800 Appointed Chair Expenses</t>
  </si>
  <si>
    <t xml:space="preserve">         7821 Mileage</t>
  </si>
  <si>
    <t xml:space="preserve">         7822 Lodging</t>
  </si>
  <si>
    <t xml:space="preserve">         7824 Phone, Copies, Supplies</t>
  </si>
  <si>
    <t xml:space="preserve">         7841 Mileage</t>
  </si>
  <si>
    <t xml:space="preserve">         7842 Lodging</t>
  </si>
  <si>
    <t xml:space="preserve">         7844 Phone, Copies, Supplies</t>
  </si>
  <si>
    <t xml:space="preserve">         7846 Special Conference</t>
  </si>
  <si>
    <t xml:space="preserve">      7860 Bridging The Gap</t>
  </si>
  <si>
    <t xml:space="preserve">         7861 Mileage</t>
  </si>
  <si>
    <t xml:space="preserve">         7862 Lodging</t>
  </si>
  <si>
    <t xml:space="preserve">         7864 Phone, Copies, Supplies</t>
  </si>
  <si>
    <t xml:space="preserve">         7866 Special Conference</t>
  </si>
  <si>
    <t xml:space="preserve">      Total 7860 Bridging The Gap</t>
  </si>
  <si>
    <t xml:space="preserve">         7901 Mileage</t>
  </si>
  <si>
    <t xml:space="preserve">         7902 Lodging</t>
  </si>
  <si>
    <t xml:space="preserve">         7904 Phone, Copies, Supplies</t>
  </si>
  <si>
    <t xml:space="preserve">         7921 Mileage</t>
  </si>
  <si>
    <t xml:space="preserve">         7922 Lodging</t>
  </si>
  <si>
    <t xml:space="preserve">         7923 Registration, Meals, Coffee</t>
  </si>
  <si>
    <t xml:space="preserve">         7924 Phone, Copies, Supplies</t>
  </si>
  <si>
    <t xml:space="preserve">         7926 Special Conference</t>
  </si>
  <si>
    <t xml:space="preserve">         7941 Mileage</t>
  </si>
  <si>
    <t xml:space="preserve">         7942 Lodging</t>
  </si>
  <si>
    <t xml:space="preserve">      Total 7940 Oral Translation Chair</t>
  </si>
  <si>
    <t xml:space="preserve">      7950 Written Translation Chair</t>
  </si>
  <si>
    <t xml:space="preserve">         7951 Mileage</t>
  </si>
  <si>
    <t xml:space="preserve">         7952 Lodging</t>
  </si>
  <si>
    <t xml:space="preserve">      Total 7950 Written Translation Chair</t>
  </si>
  <si>
    <t xml:space="preserve">         7961 Mileage</t>
  </si>
  <si>
    <t xml:space="preserve">         7962 Lodging</t>
  </si>
  <si>
    <t xml:space="preserve">         7965 PRAASA</t>
  </si>
  <si>
    <t xml:space="preserve">         7966 Special Conference</t>
  </si>
  <si>
    <t xml:space="preserve">   Total 7800 Appointed Chair Expenses</t>
  </si>
  <si>
    <t>Other Expenditures</t>
  </si>
  <si>
    <t xml:space="preserve">      7971 Spanish Translation (ACM)</t>
  </si>
  <si>
    <t xml:space="preserve">      7981 Spanish Translation-Assemblies</t>
  </si>
  <si>
    <t xml:space="preserve">      7982 Mileage-Spanish Translator</t>
  </si>
  <si>
    <t xml:space="preserve">      7983 Registration, Meals, Coffee (translator)</t>
  </si>
  <si>
    <t xml:space="preserve">      7984 Lodging-Spanish Translator</t>
  </si>
  <si>
    <t xml:space="preserve">      7986 ASL Interpretation</t>
  </si>
  <si>
    <t xml:space="preserve">   8000 Assemblies</t>
  </si>
  <si>
    <t xml:space="preserve">      8010 Winter Assembly</t>
  </si>
  <si>
    <t xml:space="preserve">      8020 Pre-Conference Assembly</t>
  </si>
  <si>
    <t xml:space="preserve">      8030 Post-Conference Assembly</t>
  </si>
  <si>
    <t xml:space="preserve">      8040 Mini-PRAASA (even years)</t>
  </si>
  <si>
    <t xml:space="preserve">      8050 Election Assembly (odd years)</t>
  </si>
  <si>
    <t xml:space="preserve">      8061 Assembly Invited Participants</t>
  </si>
  <si>
    <t>Total 8000 Assemblies</t>
  </si>
  <si>
    <t xml:space="preserve">      8071 Agenda Workshop Mileage</t>
  </si>
  <si>
    <t xml:space="preserve">      8072 Mileage Under-reimbursed by Districts</t>
  </si>
  <si>
    <t xml:space="preserve">      8074 CNCA-06 Election Expenses (even years)</t>
  </si>
  <si>
    <t>Total 8070 Other Area Event Officer Expenses</t>
  </si>
  <si>
    <t xml:space="preserve">   8100 Accents, Grapevine, Literature</t>
  </si>
  <si>
    <t xml:space="preserve">      8150 Accents &amp; Acentos Production</t>
  </si>
  <si>
    <t xml:space="preserve">      Total 8150 Accents &amp; Acentos Production</t>
  </si>
  <si>
    <t xml:space="preserve">      8180 AA Grapevine Purchases</t>
  </si>
  <si>
    <t xml:space="preserve">      8190 AA Literature Purchases</t>
  </si>
  <si>
    <t xml:space="preserve">   Total 8100 Accents, Grapevine, Literature</t>
  </si>
  <si>
    <t xml:space="preserve">      8210 Rent, parking, other occupancy</t>
  </si>
  <si>
    <t xml:space="preserve">      8230 Liability Insurance</t>
  </si>
  <si>
    <t xml:space="preserve">      8240 Archives Facility Rental</t>
  </si>
  <si>
    <t xml:space="preserve">   8300 Web Site</t>
  </si>
  <si>
    <t xml:space="preserve">      8320 SSL Certificate</t>
  </si>
  <si>
    <t xml:space="preserve">      8330 Software and Plugings</t>
  </si>
  <si>
    <t xml:space="preserve">      8340 Additional Expenses</t>
  </si>
  <si>
    <t xml:space="preserve">   Total 8300 Web Site</t>
  </si>
  <si>
    <t xml:space="preserve">      8410 Grapevine Carry the Message Project</t>
  </si>
  <si>
    <t xml:space="preserve">      8430 Hispanic Women's Conference Contribution</t>
  </si>
  <si>
    <t xml:space="preserve">      8440 Hispanic Women's Conference Liaison</t>
  </si>
  <si>
    <t xml:space="preserve">      8450 Hispanic Local Forum Liaison</t>
  </si>
  <si>
    <t xml:space="preserve">   8500 Misc expenses</t>
  </si>
  <si>
    <t xml:space="preserve">      8530 Finance Committee Expenses</t>
  </si>
  <si>
    <t xml:space="preserve">      8540 General Service Conference</t>
  </si>
  <si>
    <t xml:space="preserve">      8545 Accounting Fees</t>
  </si>
  <si>
    <t xml:space="preserve">      8560 Bookkeeper</t>
  </si>
  <si>
    <t xml:space="preserve">      8590 Other Expenses</t>
  </si>
  <si>
    <t xml:space="preserve">   Total 8500 Misc expenses</t>
  </si>
  <si>
    <t xml:space="preserve">   8600 Taxes &amp; Fees</t>
  </si>
  <si>
    <t xml:space="preserve">      8620 Sales taxes</t>
  </si>
  <si>
    <t xml:space="preserve">      8625 Taxes - other</t>
  </si>
  <si>
    <t xml:space="preserve">      8630 Bank Fees</t>
  </si>
  <si>
    <t xml:space="preserve">         8633 Bank Account Fees</t>
  </si>
  <si>
    <t xml:space="preserve">         8636 Chargeback Fees</t>
  </si>
  <si>
    <t xml:space="preserve">         8638 Online Transaction Fee</t>
  </si>
  <si>
    <t xml:space="preserve">      Total 8630 Bank Fees</t>
  </si>
  <si>
    <t xml:space="preserve">   Total 8600 Taxes &amp; Fees</t>
  </si>
  <si>
    <t xml:space="preserve">   9000 E-Services and Equipment</t>
  </si>
  <si>
    <t xml:space="preserve">      9010 E-Committee Expenses</t>
  </si>
  <si>
    <t xml:space="preserve">      9020 Equipment &amp; Support</t>
  </si>
  <si>
    <t xml:space="preserve">      9050 Translation Equipment</t>
  </si>
  <si>
    <t>Total Other Expenditures</t>
  </si>
  <si>
    <t xml:space="preserve">      7840 Grapevine/La Vina Chair</t>
  </si>
  <si>
    <t xml:space="preserve">      7920 Alt Archives Chps</t>
  </si>
  <si>
    <t xml:space="preserve">      Total 7920 Alt Archives Chps</t>
  </si>
  <si>
    <t xml:space="preserve">      7680 Alt. Chair</t>
  </si>
  <si>
    <t xml:space="preserve">      Total 7680 Alt. Chair</t>
  </si>
  <si>
    <t xml:space="preserve">      7820 Literature Chair</t>
  </si>
  <si>
    <t xml:space="preserve">      Total 7820 Literature Chair</t>
  </si>
  <si>
    <t xml:space="preserve">      7900 Archives Chair</t>
  </si>
  <si>
    <t xml:space="preserve">      Total 7900 Archives Chair</t>
  </si>
  <si>
    <t xml:space="preserve">      7660 Area Chair</t>
  </si>
  <si>
    <t xml:space="preserve">      Total 7660 Area Chair</t>
  </si>
  <si>
    <t xml:space="preserve">   4 Earned revenues</t>
  </si>
  <si>
    <t xml:space="preserve">  4 Ingresos obtenidos</t>
  </si>
  <si>
    <t>7970-7990 Translation and Interpretation</t>
  </si>
  <si>
    <t>Total 7970-7990 Serv. de Trad. &amp; Interpret.</t>
  </si>
  <si>
    <t>8100 Acentos devueltos Franqueo</t>
  </si>
  <si>
    <t xml:space="preserve">   Total 9000 Technology and Equipment</t>
  </si>
  <si>
    <t xml:space="preserve"> Total 9000 Tecnología y equipamiento</t>
  </si>
  <si>
    <t xml:space="preserve">      Total 7840 Grapevine Chair/La Viña</t>
  </si>
  <si>
    <t xml:space="preserve">      Total 7960 Technology Chair</t>
  </si>
  <si>
    <t>Gerente de Tecn./Equipo AV</t>
  </si>
  <si>
    <t xml:space="preserve">      7930 A/V Technician</t>
  </si>
  <si>
    <t xml:space="preserve">        7932 Alojamiento</t>
  </si>
  <si>
    <t xml:space="preserve">        7931 Millaje</t>
  </si>
  <si>
    <t>Total 7930 A/V TECH</t>
  </si>
  <si>
    <t xml:space="preserve">      Total 7930 A/V TECH</t>
  </si>
  <si>
    <t xml:space="preserve">         7932 Lodging</t>
  </si>
  <si>
    <t xml:space="preserve">         7931 Mileage</t>
  </si>
  <si>
    <t xml:space="preserve">         7933 Registr., Meals, Coffee</t>
  </si>
  <si>
    <t xml:space="preserve">      8070 Other Area Event Officer Expenses</t>
  </si>
  <si>
    <t xml:space="preserve">         8070 Otros gastos del oficial de eventos del área</t>
  </si>
  <si>
    <t xml:space="preserve">      8071 Agenda Taller Kilometraje</t>
  </si>
  <si>
    <t xml:space="preserve">         8061 Participantes invitados a las asambleas</t>
  </si>
  <si>
    <t>REVENUE/INCOME</t>
  </si>
  <si>
    <t>GANANCIA/INGRESOS</t>
  </si>
  <si>
    <t>TOTAL REVENUE</t>
  </si>
  <si>
    <t xml:space="preserve">    7650 CAANC</t>
  </si>
  <si>
    <t xml:space="preserve">    7660 Coordinador</t>
  </si>
  <si>
    <t xml:space="preserve">    Total 7600 Gastos de Oficiales</t>
  </si>
  <si>
    <t xml:space="preserve">    7800-7960 Gastos de Coord. Nombrados</t>
  </si>
  <si>
    <t xml:space="preserve">   Total 7940 Coordinador de Traducción Oral</t>
  </si>
  <si>
    <t xml:space="preserve">   Total 7950 Coord. de Traducción Escrita</t>
  </si>
  <si>
    <t xml:space="preserve">      7960 Technology Chair</t>
  </si>
  <si>
    <t xml:space="preserve">        7961 Millaje</t>
  </si>
  <si>
    <t xml:space="preserve">        7962 Alojamiento</t>
  </si>
  <si>
    <t xml:space="preserve">   7960 Coord. de tecnología </t>
  </si>
  <si>
    <t xml:space="preserve">    Total 7960 Coord. de Serv. Electrón.</t>
  </si>
  <si>
    <t xml:space="preserve">         7628 GSC (incidentals; preconf. lodging)</t>
  </si>
  <si>
    <t xml:space="preserve">         9030 Plataforma de videoconf./remota</t>
  </si>
  <si>
    <t xml:space="preserve">      9030 Videoconf./Remote Platform</t>
  </si>
  <si>
    <t xml:space="preserve">         9010 Gastos de Comité de Serv. Electrón.</t>
  </si>
  <si>
    <t xml:space="preserve">         7905 Other Misc</t>
  </si>
  <si>
    <t xml:space="preserve">         7095 Otros varios</t>
  </si>
  <si>
    <t>2024 Spending</t>
  </si>
  <si>
    <t xml:space="preserve">    8410  Proyecto de llevar el mensaje (GV/LV anual)</t>
  </si>
  <si>
    <t xml:space="preserve">   Total 8400 Access., GV Carry Message) &amp; Lingu. Serv.</t>
  </si>
  <si>
    <t>INGRESOS/PÉRDIDAS NETAS</t>
  </si>
  <si>
    <t>NET OPERATING REVENUE</t>
  </si>
  <si>
    <t>INGRESOS OPERATIVOS NETOS</t>
  </si>
  <si>
    <t>GRAND TOTAL EXPENDITURES</t>
  </si>
  <si>
    <t>GASTOS TOTALES GRANDES</t>
  </si>
  <si>
    <t xml:space="preserve">   Total 8200 Liability Insur., Rent &amp; Misc.</t>
  </si>
  <si>
    <t xml:space="preserve">   Total 8200 Seguro de Resp., Alquiler y Miscel.</t>
  </si>
  <si>
    <t xml:space="preserve">   8200 Liability Insur., Rent &amp; Misc.</t>
  </si>
  <si>
    <t xml:space="preserve">   8200 Seguro de Resp., Alquiler y Miscel.</t>
  </si>
  <si>
    <t xml:space="preserve">   8400 Access., GV Carry Message) &amp; Lingu. Serv.</t>
  </si>
  <si>
    <t>8400 Acceso., GV Llevar mensaje) y Lingu. Serv.</t>
  </si>
  <si>
    <t>Total 8400 Acceso., GV Llevar mensaje) y Lingu. Serv.</t>
  </si>
  <si>
    <t xml:space="preserve">         7906 Conferencia Especial</t>
  </si>
  <si>
    <t xml:space="preserve">         7906 Special Conference</t>
  </si>
  <si>
    <t xml:space="preserve">       7971 Traducc. al Español en ACM</t>
  </si>
  <si>
    <t xml:space="preserve"> $-  </t>
  </si>
  <si>
    <t xml:space="preserve"> 2025 Spend Break Even</t>
  </si>
  <si>
    <t>Total 7970-7990 Translation and Interpretation</t>
  </si>
  <si>
    <t xml:space="preserve">  7970-7990 SERVICIOS de INTERPRETACIÓN </t>
  </si>
  <si>
    <t>2025 Spend Archives $725/mo</t>
  </si>
  <si>
    <t>NET REVENUE (LOSS)</t>
  </si>
  <si>
    <t>EXPENDITURES</t>
  </si>
  <si>
    <t>GASTOS</t>
  </si>
  <si>
    <t>Gasto 2024</t>
  </si>
  <si>
    <t>Punto de equilibrio del gasto en 2025</t>
  </si>
  <si>
    <t>Archivos de gastos de 2025 $725/mes</t>
  </si>
  <si>
    <t>ESPAÑOL</t>
  </si>
  <si>
    <t xml:space="preserve">      4050 Contribuciones - Otros</t>
  </si>
  <si>
    <t xml:space="preserve">         4021 7a - JCA</t>
  </si>
  <si>
    <t xml:space="preserve">         4022 7a - Asamblea</t>
  </si>
  <si>
    <t>Beneficio Bruto</t>
  </si>
  <si>
    <t xml:space="preserve">         7628 CSG (imprevistos; rec. alojamiento)</t>
  </si>
  <si>
    <t xml:space="preserve">         7644 Teléfono, Cópias, Materiales</t>
  </si>
  <si>
    <t xml:space="preserve">         7664 Teléfono, Cópias, Materiales</t>
  </si>
  <si>
    <t xml:space="preserve">         7684 Teléfono, Cópias, Materiales</t>
  </si>
  <si>
    <t xml:space="preserve">         7704 Teléfono, Cópias, Materiales</t>
  </si>
  <si>
    <t xml:space="preserve">         7724 Teléfono, Cópias, Materiales</t>
  </si>
  <si>
    <t xml:space="preserve">         7744 Teléfono, Cópias, Materiales</t>
  </si>
  <si>
    <t xml:space="preserve">         7824 Teléfono, Cópias, Materiales</t>
  </si>
  <si>
    <t xml:space="preserve">         7844 Teléfono, Cópias, Materiales</t>
  </si>
  <si>
    <t xml:space="preserve">         7864 Teléfono, Cópias, Materiales</t>
  </si>
  <si>
    <t xml:space="preserve">         7924 Teléfono, Cópias, Materiales</t>
  </si>
  <si>
    <t xml:space="preserve">         7904 Teléfono, Cópias, Materiales</t>
  </si>
  <si>
    <t xml:space="preserve">         7632 Internat'l Convention</t>
  </si>
  <si>
    <t xml:space="preserve">         7632 Conferencia Internacional </t>
  </si>
  <si>
    <t>0`</t>
  </si>
  <si>
    <t xml:space="preserve">         7623 Registr'n, Meals, Coffee</t>
  </si>
  <si>
    <t xml:space="preserve">         7643 Registr'n, Meals, Coffee</t>
  </si>
  <si>
    <t xml:space="preserve">         7663 Registr'n, Meals, Coffee</t>
  </si>
  <si>
    <t xml:space="preserve">         7683 Registr'n, Meals, Coffee</t>
  </si>
  <si>
    <t xml:space="preserve">         7703 Registr'n, Meals, Coffee</t>
  </si>
  <si>
    <t xml:space="preserve">         7723 Registr'n, Meals, Coffee</t>
  </si>
  <si>
    <t xml:space="preserve">         7743 Registr'n, Meals, Coffee</t>
  </si>
  <si>
    <t xml:space="preserve">         7823 Registr'n, Meals, Coffee</t>
  </si>
  <si>
    <t xml:space="preserve">         7843 Registr'n, Meals, Coffee</t>
  </si>
  <si>
    <t xml:space="preserve">         7863 Registr'n, Meals, Coffee</t>
  </si>
  <si>
    <t xml:space="preserve">         7903 Registr'n, Meals, Coffee</t>
  </si>
  <si>
    <t xml:space="preserve">         7943 Registr'n, Meals, Coffee</t>
  </si>
  <si>
    <t xml:space="preserve">         7953 Registr'n, Coffee, Meals</t>
  </si>
  <si>
    <t xml:space="preserve">         7963 Registr'n, Meals, Coffee</t>
  </si>
  <si>
    <t xml:space="preserve">         7943 Registr'nes, Alimentos, Café</t>
  </si>
  <si>
    <t xml:space="preserve">       7953 Registr'nes, alimentos, café</t>
  </si>
  <si>
    <t xml:space="preserve">        7963 Registr'nes, Alimentos, Café</t>
  </si>
  <si>
    <t xml:space="preserve">        7933 Registr'nes, alimentos, café</t>
  </si>
  <si>
    <t xml:space="preserve">         7983 Registr'nes, alimentos, café-Spanish Translator</t>
  </si>
  <si>
    <t xml:space="preserve">         7623 Registr'nes, Alimentos, Café</t>
  </si>
  <si>
    <t xml:space="preserve">         7643 Registr'nes, Alimentos, Café</t>
  </si>
  <si>
    <t xml:space="preserve">         7663 Registr'nes, Alimentos, Café</t>
  </si>
  <si>
    <t xml:space="preserve">         7683 Registr'nes, Alimentos, Café</t>
  </si>
  <si>
    <t xml:space="preserve">         7703 Registr'nes, Alimentos, Café</t>
  </si>
  <si>
    <t xml:space="preserve">         7723 Registr'nes, Alimentos, Café</t>
  </si>
  <si>
    <t xml:space="preserve">         7743 Registr'nes, Alimentos, Café</t>
  </si>
  <si>
    <t xml:space="preserve">         7823 Registr'nes, Alimentos, Café</t>
  </si>
  <si>
    <t xml:space="preserve">         7843 Registr'nes, Alimentos, Café</t>
  </si>
  <si>
    <t xml:space="preserve">         7863 Registr'nes, Alimentos, Café</t>
  </si>
  <si>
    <t xml:space="preserve">         7903 Registr'nes, Alimentos, Café</t>
  </si>
  <si>
    <t xml:space="preserve">         7923 Registr'nes, Alimentos, Café</t>
  </si>
  <si>
    <t>Mileage</t>
  </si>
  <si>
    <t>Special Conferences</t>
  </si>
  <si>
    <t xml:space="preserve">      8310 Website Domain &amp; Host</t>
  </si>
  <si>
    <t xml:space="preserve">     8153 English Accents Printing</t>
  </si>
  <si>
    <t xml:space="preserve">     8156 Spanish Acentos Printing</t>
  </si>
  <si>
    <t xml:space="preserve">     8158 Accents &amp; Acentos Postage</t>
  </si>
  <si>
    <t xml:space="preserve">     8159 Returned Accents Postage</t>
  </si>
  <si>
    <t xml:space="preserve">     8156 Impresión de Acentos- Español</t>
  </si>
  <si>
    <t xml:space="preserve">     8153 Impresión de Accents- Inglés</t>
  </si>
  <si>
    <t xml:space="preserve">     8330 Software y complementos</t>
  </si>
  <si>
    <t xml:space="preserve">     8158 Franqueo para Accents/Acentos</t>
  </si>
  <si>
    <t xml:space="preserve">    8159 Acentos devueltos Franqueo</t>
  </si>
  <si>
    <r>
      <rPr>
        <sz val="11"/>
        <color theme="1"/>
        <rFont val="Calibri"/>
        <family val="2"/>
        <scheme val="minor"/>
      </rPr>
      <t>COLORES …</t>
    </r>
    <r>
      <rPr>
        <sz val="11"/>
        <color theme="9"/>
        <rFont val="Calibri"/>
        <scheme val="minor"/>
      </rPr>
      <t>Verde</t>
    </r>
    <r>
      <rPr>
        <sz val="11"/>
        <color theme="1"/>
        <rFont val="Calibri"/>
        <family val="2"/>
        <scheme val="minor"/>
      </rPr>
      <t xml:space="preserve">=$ inferior; </t>
    </r>
    <r>
      <rPr>
        <sz val="11"/>
        <color rgb="FFFF0000"/>
        <rFont val="Calibri"/>
        <scheme val="minor"/>
      </rPr>
      <t>Rojo</t>
    </r>
    <r>
      <rPr>
        <sz val="11"/>
        <color theme="1"/>
        <rFont val="Calibri"/>
        <family val="2"/>
        <scheme val="minor"/>
      </rPr>
      <t xml:space="preserve"> = $ más alto; </t>
    </r>
    <r>
      <rPr>
        <sz val="11"/>
        <color theme="7"/>
        <rFont val="Calibri"/>
        <scheme val="minor"/>
      </rPr>
      <t>Naranja</t>
    </r>
    <r>
      <rPr>
        <sz val="11"/>
        <color theme="1"/>
        <rFont val="Calibri"/>
        <family val="2"/>
        <scheme val="minor"/>
      </rPr>
      <t xml:space="preserve"> = ingresos y gastos no reales o compensados; </t>
    </r>
    <r>
      <rPr>
        <sz val="11"/>
        <color theme="0" tint="-0.34998626667073579"/>
        <rFont val="Calibri"/>
        <scheme val="minor"/>
      </rPr>
      <t>Gris</t>
    </r>
    <r>
      <rPr>
        <sz val="11"/>
        <color theme="1"/>
        <rFont val="Calibri"/>
        <family val="2"/>
        <scheme val="minor"/>
      </rPr>
      <t>=sugerencia</t>
    </r>
  </si>
  <si>
    <r>
      <t>COLORS …</t>
    </r>
    <r>
      <rPr>
        <sz val="11"/>
        <color theme="9"/>
        <rFont val="Calibri"/>
        <scheme val="minor"/>
      </rPr>
      <t>Green</t>
    </r>
    <r>
      <rPr>
        <sz val="11"/>
        <rFont val="Calibri"/>
        <family val="2"/>
        <scheme val="minor"/>
      </rPr>
      <t xml:space="preserve">=lower $; </t>
    </r>
    <r>
      <rPr>
        <sz val="11"/>
        <color rgb="FFFF0000"/>
        <rFont val="Calibri"/>
        <scheme val="minor"/>
      </rPr>
      <t>Red</t>
    </r>
    <r>
      <rPr>
        <sz val="11"/>
        <rFont val="Calibri"/>
        <family val="2"/>
        <scheme val="minor"/>
      </rPr>
      <t xml:space="preserve">=higher $; </t>
    </r>
    <r>
      <rPr>
        <sz val="11"/>
        <color theme="7"/>
        <rFont val="Calibri"/>
        <scheme val="minor"/>
      </rPr>
      <t>Orange</t>
    </r>
    <r>
      <rPr>
        <sz val="11"/>
        <rFont val="Calibri"/>
        <family val="2"/>
        <scheme val="minor"/>
      </rPr>
      <t xml:space="preserve">=not real or offsetting revenue &amp; expense; </t>
    </r>
    <r>
      <rPr>
        <sz val="11"/>
        <color theme="0" tint="-0.34998626667073579"/>
        <rFont val="Calibri"/>
        <scheme val="minor"/>
      </rPr>
      <t>Gray</t>
    </r>
    <r>
      <rPr>
        <sz val="11"/>
        <rFont val="Calibri"/>
        <family val="2"/>
        <scheme val="minor"/>
      </rPr>
      <t>=suggestion</t>
    </r>
  </si>
  <si>
    <t>BANK ACCOUNTS</t>
  </si>
  <si>
    <t>Checking</t>
  </si>
  <si>
    <t>Prudent Reserve</t>
  </si>
  <si>
    <t xml:space="preserve">Sinking (special </t>
  </si>
  <si>
    <t>Prepaid Sinking Fund (Forum, Other)</t>
  </si>
  <si>
    <t>Variable</t>
  </si>
  <si>
    <t>$3,300 or so</t>
  </si>
  <si>
    <t>$15,000 or so</t>
  </si>
  <si>
    <t>$1,300 or so</t>
  </si>
  <si>
    <t>$10,000 or so</t>
  </si>
  <si>
    <t>MISCELLANEOUS CALCULATIONS</t>
  </si>
  <si>
    <t>CÁLCULOS VARIOS</t>
  </si>
  <si>
    <t>Conferencias Especiales</t>
  </si>
  <si>
    <t>Millaje</t>
  </si>
  <si>
    <t xml:space="preserve">         7630 CAANC</t>
  </si>
  <si>
    <t xml:space="preserve">      7940 Oral Translation Chair </t>
  </si>
  <si>
    <t xml:space="preserve">      7940 Coordinador de Traducción Oral </t>
  </si>
  <si>
    <t>Variable + $5,000</t>
  </si>
  <si>
    <t>Target was $23,000 ^</t>
  </si>
  <si>
    <t xml:space="preserve"> el objetivo era $23,000 ^</t>
  </si>
  <si>
    <t xml:space="preserve">PRAASA * </t>
  </si>
  <si>
    <t xml:space="preserve">         7631 PRAASA *</t>
  </si>
  <si>
    <t xml:space="preserve">         7651 PRAASA *</t>
  </si>
  <si>
    <t xml:space="preserve">         7671 PRAASA *</t>
  </si>
  <si>
    <t xml:space="preserve">         7691 PRAASA *</t>
  </si>
  <si>
    <t xml:space="preserve">         7711 PRAASA *</t>
  </si>
  <si>
    <t xml:space="preserve">         7731 PRAASA *</t>
  </si>
  <si>
    <t xml:space="preserve">         7751 PRAASA *</t>
  </si>
  <si>
    <t xml:space="preserve">         7831 PRAASA *</t>
  </si>
  <si>
    <t xml:space="preserve">         7851 PRAASA *</t>
  </si>
  <si>
    <t xml:space="preserve">         7871 PRAASA *</t>
  </si>
  <si>
    <t xml:space="preserve">         7911 PRAASA *</t>
  </si>
  <si>
    <t xml:space="preserve">         7927 PRAASA *</t>
  </si>
  <si>
    <t xml:space="preserve">         7927 ASAARP *</t>
  </si>
  <si>
    <t xml:space="preserve">       7949 ASAARP *</t>
  </si>
  <si>
    <t xml:space="preserve">       7955 ASAARP *</t>
  </si>
  <si>
    <t xml:space="preserve">        7965 ASAARP *</t>
  </si>
  <si>
    <t xml:space="preserve">       7934 ASAARP *</t>
  </si>
  <si>
    <t>ASAARP *</t>
  </si>
  <si>
    <t xml:space="preserve">         7631 ASAARP *</t>
  </si>
  <si>
    <t xml:space="preserve">         7651 ASAARP *</t>
  </si>
  <si>
    <t xml:space="preserve">         7671 ASAARP *</t>
  </si>
  <si>
    <t xml:space="preserve">         7691 ASAARP *</t>
  </si>
  <si>
    <t xml:space="preserve">         7711 ASAARP *</t>
  </si>
  <si>
    <t xml:space="preserve">         7731 ASAARP *</t>
  </si>
  <si>
    <t xml:space="preserve">         7751 ASAARP *</t>
  </si>
  <si>
    <t xml:space="preserve">         7831 ASAARP *</t>
  </si>
  <si>
    <t xml:space="preserve">         7851 ASAARP *</t>
  </si>
  <si>
    <t xml:space="preserve">         7871 ASAARP *</t>
  </si>
  <si>
    <t xml:space="preserve">         7911 ASAARP *</t>
  </si>
  <si>
    <t xml:space="preserve">         7949 PRAASA *</t>
  </si>
  <si>
    <t xml:space="preserve">         7955 PRAASA *</t>
  </si>
  <si>
    <t xml:space="preserve">         7934 PRAASA *</t>
  </si>
  <si>
    <t xml:space="preserve">         8040 Mini-ASAARP (años pares)</t>
  </si>
  <si>
    <t xml:space="preserve">      8074 ACNC-06 Ellecciones</t>
  </si>
  <si>
    <t>* Para PRAASA y Foro, se necesita un proceso razonable para determinar quién asiste.</t>
  </si>
  <si>
    <t>* For PRAASA and Forum, need a reasonable process to determine who attends</t>
  </si>
  <si>
    <t>^ 2024 plan had a duplicate income of $8,500</t>
  </si>
  <si>
    <t>^ El plan 2024 tuvo un ingreso duplicado de $8,500</t>
  </si>
  <si>
    <t>Fondo de amortización prepago (Foro,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</si>
</sst>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202124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1"/>
      <color theme="9"/>
      <name val="Calibri"/>
      <scheme val="minor"/>
    </font>
    <font>
      <sz val="11"/>
      <color rgb="FFFF0000"/>
      <name val="Calibri"/>
      <scheme val="minor"/>
    </font>
    <font>
      <sz val="11"/>
      <color theme="7"/>
      <name val="Calibri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0" tint="-0.34998626667073579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 style="thin">
        <color auto="1"/>
      </top>
      <bottom style="thin">
        <color auto="1"/>
      </bottom>
      <diagonal/>
    </border>
    <border>
      <left style="thin">
        <color rgb="FFA6A6A6"/>
      </left>
      <right/>
      <top style="thin">
        <color auto="1"/>
      </top>
      <bottom style="double">
        <color auto="1"/>
      </bottom>
      <diagonal/>
    </border>
    <border>
      <left style="thin">
        <color rgb="FFA6A6A6"/>
      </left>
      <right/>
      <top/>
      <bottom style="double">
        <color auto="1"/>
      </bottom>
      <diagonal/>
    </border>
    <border>
      <left style="thin">
        <color rgb="FFA6A6A6"/>
      </left>
      <right/>
      <top style="thin">
        <color auto="1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auto="1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1" fillId="0" borderId="0" xfId="1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44" fontId="12" fillId="0" borderId="2" xfId="1" applyFont="1" applyBorder="1" applyAlignment="1">
      <alignment horizontal="right" wrapText="1"/>
    </xf>
    <xf numFmtId="44" fontId="12" fillId="0" borderId="2" xfId="1" applyFont="1" applyBorder="1" applyAlignment="1">
      <alignment horizontal="center" wrapText="1"/>
    </xf>
    <xf numFmtId="44" fontId="12" fillId="0" borderId="3" xfId="1" applyFont="1" applyBorder="1" applyAlignment="1">
      <alignment horizontal="right" wrapText="1"/>
    </xf>
    <xf numFmtId="44" fontId="5" fillId="0" borderId="4" xfId="1" applyFont="1" applyBorder="1" applyAlignment="1">
      <alignment horizontal="right" wrapText="1"/>
    </xf>
    <xf numFmtId="44" fontId="12" fillId="0" borderId="5" xfId="1" applyFont="1" applyBorder="1" applyAlignment="1">
      <alignment horizontal="right" wrapText="1"/>
    </xf>
    <xf numFmtId="44" fontId="5" fillId="0" borderId="6" xfId="1" applyFont="1" applyBorder="1" applyAlignment="1">
      <alignment horizontal="right" wrapText="1"/>
    </xf>
    <xf numFmtId="44" fontId="14" fillId="0" borderId="2" xfId="1" applyFont="1" applyBorder="1" applyAlignment="1">
      <alignment horizontal="right" wrapText="1"/>
    </xf>
    <xf numFmtId="44" fontId="14" fillId="0" borderId="3" xfId="1" applyFont="1" applyBorder="1" applyAlignment="1">
      <alignment horizontal="right" wrapText="1"/>
    </xf>
    <xf numFmtId="44" fontId="14" fillId="2" borderId="5" xfId="1" applyFont="1" applyFill="1" applyBorder="1" applyAlignment="1">
      <alignment horizontal="right" wrapText="1"/>
    </xf>
    <xf numFmtId="44" fontId="14" fillId="2" borderId="2" xfId="1" applyFont="1" applyFill="1" applyBorder="1" applyAlignment="1">
      <alignment horizontal="right" wrapText="1"/>
    </xf>
    <xf numFmtId="44" fontId="6" fillId="2" borderId="2" xfId="1" applyFont="1" applyFill="1" applyBorder="1" applyAlignment="1">
      <alignment horizontal="right" wrapText="1"/>
    </xf>
    <xf numFmtId="44" fontId="6" fillId="0" borderId="4" xfId="1" applyFont="1" applyBorder="1" applyAlignment="1">
      <alignment horizontal="right" wrapText="1"/>
    </xf>
    <xf numFmtId="44" fontId="14" fillId="0" borderId="5" xfId="1" applyFont="1" applyBorder="1" applyAlignment="1">
      <alignment horizontal="right" wrapText="1"/>
    </xf>
    <xf numFmtId="44" fontId="12" fillId="2" borderId="5" xfId="1" applyFont="1" applyFill="1" applyBorder="1" applyAlignment="1">
      <alignment horizontal="right" wrapText="1"/>
    </xf>
    <xf numFmtId="44" fontId="15" fillId="2" borderId="2" xfId="1" applyFont="1" applyFill="1" applyBorder="1" applyAlignment="1">
      <alignment horizontal="right" wrapText="1"/>
    </xf>
    <xf numFmtId="44" fontId="3" fillId="2" borderId="2" xfId="1" applyFont="1" applyFill="1" applyBorder="1" applyAlignment="1">
      <alignment horizontal="right" wrapText="1"/>
    </xf>
    <xf numFmtId="44" fontId="14" fillId="0" borderId="3" xfId="1" applyFont="1" applyFill="1" applyBorder="1" applyAlignment="1">
      <alignment horizontal="right" wrapText="1"/>
    </xf>
    <xf numFmtId="44" fontId="5" fillId="0" borderId="2" xfId="1" applyFont="1" applyBorder="1" applyAlignment="1">
      <alignment horizontal="right" wrapText="1"/>
    </xf>
    <xf numFmtId="44" fontId="5" fillId="0" borderId="3" xfId="1" applyFont="1" applyBorder="1" applyAlignment="1">
      <alignment horizontal="right" wrapText="1"/>
    </xf>
    <xf numFmtId="44" fontId="12" fillId="0" borderId="7" xfId="1" applyFont="1" applyBorder="1" applyAlignment="1">
      <alignment horizontal="right" wrapText="1"/>
    </xf>
    <xf numFmtId="44" fontId="5" fillId="0" borderId="10" xfId="1" applyFont="1" applyBorder="1" applyAlignment="1">
      <alignment horizontal="right" wrapText="1"/>
    </xf>
    <xf numFmtId="44" fontId="16" fillId="0" borderId="13" xfId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44" fontId="4" fillId="0" borderId="2" xfId="1" applyFont="1" applyBorder="1" applyAlignment="1">
      <alignment horizontal="center" wrapText="1"/>
    </xf>
    <xf numFmtId="44" fontId="12" fillId="2" borderId="2" xfId="1" applyFont="1" applyFill="1" applyBorder="1" applyAlignment="1">
      <alignment horizontal="right" wrapText="1"/>
    </xf>
    <xf numFmtId="0" fontId="17" fillId="0" borderId="0" xfId="0" applyFont="1" applyAlignment="1">
      <alignment horizontal="left" vertical="center"/>
    </xf>
    <xf numFmtId="44" fontId="12" fillId="3" borderId="2" xfId="1" applyFont="1" applyFill="1" applyBorder="1" applyAlignment="1">
      <alignment horizontal="right" wrapText="1"/>
    </xf>
    <xf numFmtId="44" fontId="5" fillId="4" borderId="4" xfId="1" applyFont="1" applyFill="1" applyBorder="1" applyAlignment="1">
      <alignment horizontal="right" wrapText="1"/>
    </xf>
    <xf numFmtId="44" fontId="14" fillId="2" borderId="3" xfId="1" applyFont="1" applyFill="1" applyBorder="1" applyAlignment="1">
      <alignment horizontal="right" wrapText="1"/>
    </xf>
    <xf numFmtId="44" fontId="4" fillId="2" borderId="2" xfId="1" applyFont="1" applyFill="1" applyBorder="1" applyAlignment="1">
      <alignment horizontal="center" wrapText="1"/>
    </xf>
    <xf numFmtId="44" fontId="12" fillId="2" borderId="3" xfId="1" applyFont="1" applyFill="1" applyBorder="1" applyAlignment="1">
      <alignment horizontal="right" wrapText="1"/>
    </xf>
    <xf numFmtId="44" fontId="5" fillId="2" borderId="4" xfId="1" applyFont="1" applyFill="1" applyBorder="1" applyAlignment="1">
      <alignment horizontal="right" wrapText="1"/>
    </xf>
    <xf numFmtId="44" fontId="5" fillId="2" borderId="6" xfId="1" applyFont="1" applyFill="1" applyBorder="1" applyAlignment="1">
      <alignment horizontal="right" wrapText="1"/>
    </xf>
    <xf numFmtId="44" fontId="6" fillId="2" borderId="4" xfId="1" applyFont="1" applyFill="1" applyBorder="1" applyAlignment="1">
      <alignment horizontal="right" wrapText="1"/>
    </xf>
    <xf numFmtId="44" fontId="5" fillId="2" borderId="2" xfId="1" applyFont="1" applyFill="1" applyBorder="1" applyAlignment="1">
      <alignment horizontal="right" wrapText="1"/>
    </xf>
    <xf numFmtId="44" fontId="5" fillId="2" borderId="3" xfId="1" applyFont="1" applyFill="1" applyBorder="1" applyAlignment="1">
      <alignment horizontal="right" wrapText="1"/>
    </xf>
    <xf numFmtId="44" fontId="13" fillId="2" borderId="7" xfId="1" applyFont="1" applyFill="1" applyBorder="1" applyAlignment="1">
      <alignment horizontal="right" wrapText="1"/>
    </xf>
    <xf numFmtId="44" fontId="12" fillId="2" borderId="7" xfId="1" applyFont="1" applyFill="1" applyBorder="1" applyAlignment="1">
      <alignment horizontal="right" wrapText="1"/>
    </xf>
    <xf numFmtId="44" fontId="5" fillId="2" borderId="10" xfId="1" applyFont="1" applyFill="1" applyBorder="1" applyAlignment="1">
      <alignment horizontal="right" wrapText="1"/>
    </xf>
    <xf numFmtId="44" fontId="1" fillId="2" borderId="0" xfId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44" fontId="14" fillId="5" borderId="3" xfId="1" applyFont="1" applyFill="1" applyBorder="1" applyAlignment="1">
      <alignment horizontal="right" wrapText="1"/>
    </xf>
    <xf numFmtId="0" fontId="7" fillId="5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44" fontId="14" fillId="3" borderId="5" xfId="1" applyFont="1" applyFill="1" applyBorder="1" applyAlignment="1">
      <alignment horizontal="right" wrapText="1"/>
    </xf>
    <xf numFmtId="44" fontId="12" fillId="6" borderId="2" xfId="1" applyFont="1" applyFill="1" applyBorder="1" applyAlignment="1">
      <alignment horizontal="right" wrapText="1"/>
    </xf>
    <xf numFmtId="0" fontId="7" fillId="6" borderId="0" xfId="0" applyFont="1" applyFill="1" applyAlignment="1">
      <alignment wrapText="1"/>
    </xf>
    <xf numFmtId="44" fontId="14" fillId="6" borderId="2" xfId="1" applyFont="1" applyFill="1" applyBorder="1" applyAlignment="1">
      <alignment horizontal="right" wrapText="1"/>
    </xf>
    <xf numFmtId="44" fontId="14" fillId="6" borderId="3" xfId="1" applyFont="1" applyFill="1" applyBorder="1" applyAlignment="1">
      <alignment horizontal="right" wrapText="1"/>
    </xf>
    <xf numFmtId="44" fontId="6" fillId="6" borderId="4" xfId="1" applyFont="1" applyFill="1" applyBorder="1" applyAlignment="1">
      <alignment horizontal="right" wrapText="1"/>
    </xf>
    <xf numFmtId="44" fontId="14" fillId="6" borderId="5" xfId="1" applyFont="1" applyFill="1" applyBorder="1" applyAlignment="1">
      <alignment horizontal="right" wrapText="1"/>
    </xf>
    <xf numFmtId="44" fontId="6" fillId="6" borderId="6" xfId="1" applyFont="1" applyFill="1" applyBorder="1" applyAlignment="1">
      <alignment horizontal="right" wrapText="1"/>
    </xf>
    <xf numFmtId="44" fontId="6" fillId="5" borderId="4" xfId="1" applyFont="1" applyFill="1" applyBorder="1" applyAlignment="1">
      <alignment horizontal="right" wrapText="1"/>
    </xf>
    <xf numFmtId="44" fontId="12" fillId="7" borderId="3" xfId="1" applyFont="1" applyFill="1" applyBorder="1" applyAlignment="1">
      <alignment horizontal="right" wrapText="1"/>
    </xf>
    <xf numFmtId="0" fontId="7" fillId="7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44" fontId="22" fillId="8" borderId="14" xfId="0" applyNumberFormat="1" applyFont="1" applyFill="1" applyBorder="1" applyAlignment="1">
      <alignment horizontal="center" wrapText="1"/>
    </xf>
    <xf numFmtId="44" fontId="23" fillId="8" borderId="15" xfId="0" applyNumberFormat="1" applyFont="1" applyFill="1" applyBorder="1" applyAlignment="1">
      <alignment horizontal="right" wrapText="1"/>
    </xf>
    <xf numFmtId="44" fontId="23" fillId="8" borderId="16" xfId="0" applyNumberFormat="1" applyFont="1" applyFill="1" applyBorder="1" applyAlignment="1">
      <alignment horizontal="right" wrapText="1"/>
    </xf>
    <xf numFmtId="44" fontId="24" fillId="8" borderId="17" xfId="0" applyNumberFormat="1" applyFont="1" applyFill="1" applyBorder="1" applyAlignment="1">
      <alignment horizontal="right" wrapText="1"/>
    </xf>
    <xf numFmtId="44" fontId="24" fillId="8" borderId="18" xfId="0" applyNumberFormat="1" applyFont="1" applyFill="1" applyBorder="1" applyAlignment="1">
      <alignment horizontal="right" wrapText="1"/>
    </xf>
    <xf numFmtId="44" fontId="14" fillId="8" borderId="15" xfId="0" applyNumberFormat="1" applyFont="1" applyFill="1" applyBorder="1" applyAlignment="1">
      <alignment horizontal="right" wrapText="1"/>
    </xf>
    <xf numFmtId="44" fontId="14" fillId="8" borderId="16" xfId="0" applyNumberFormat="1" applyFont="1" applyFill="1" applyBorder="1" applyAlignment="1">
      <alignment horizontal="right" wrapText="1"/>
    </xf>
    <xf numFmtId="44" fontId="24" fillId="8" borderId="19" xfId="0" applyNumberFormat="1" applyFont="1" applyFill="1" applyBorder="1" applyAlignment="1">
      <alignment horizontal="right" wrapText="1"/>
    </xf>
    <xf numFmtId="44" fontId="23" fillId="8" borderId="14" xfId="0" applyNumberFormat="1" applyFont="1" applyFill="1" applyBorder="1" applyAlignment="1">
      <alignment horizontal="right" wrapText="1"/>
    </xf>
    <xf numFmtId="44" fontId="6" fillId="8" borderId="17" xfId="0" applyNumberFormat="1" applyFont="1" applyFill="1" applyBorder="1" applyAlignment="1">
      <alignment horizontal="right" wrapText="1"/>
    </xf>
    <xf numFmtId="44" fontId="24" fillId="8" borderId="15" xfId="0" applyNumberFormat="1" applyFont="1" applyFill="1" applyBorder="1" applyAlignment="1">
      <alignment horizontal="right" wrapText="1"/>
    </xf>
    <xf numFmtId="44" fontId="24" fillId="8" borderId="16" xfId="0" applyNumberFormat="1" applyFont="1" applyFill="1" applyBorder="1" applyAlignment="1">
      <alignment horizontal="right" wrapText="1"/>
    </xf>
    <xf numFmtId="44" fontId="13" fillId="8" borderId="16" xfId="0" applyNumberFormat="1" applyFont="1" applyFill="1" applyBorder="1" applyAlignment="1">
      <alignment horizontal="right" wrapText="1"/>
    </xf>
    <xf numFmtId="44" fontId="24" fillId="8" borderId="20" xfId="0" applyNumberFormat="1" applyFont="1" applyFill="1" applyBorder="1" applyAlignment="1">
      <alignment horizontal="right" wrapText="1"/>
    </xf>
    <xf numFmtId="44" fontId="14" fillId="9" borderId="16" xfId="0" applyNumberFormat="1" applyFont="1" applyFill="1" applyBorder="1" applyAlignment="1">
      <alignment horizontal="right" wrapText="1"/>
    </xf>
    <xf numFmtId="44" fontId="6" fillId="9" borderId="17" xfId="0" applyNumberFormat="1" applyFont="1" applyFill="1" applyBorder="1" applyAlignment="1">
      <alignment horizontal="right" wrapText="1"/>
    </xf>
    <xf numFmtId="44" fontId="23" fillId="9" borderId="15" xfId="0" applyNumberFormat="1" applyFont="1" applyFill="1" applyBorder="1" applyAlignment="1">
      <alignment horizontal="right" wrapText="1"/>
    </xf>
    <xf numFmtId="44" fontId="6" fillId="2" borderId="6" xfId="1" applyFont="1" applyFill="1" applyBorder="1" applyAlignment="1">
      <alignment horizontal="right" wrapText="1"/>
    </xf>
    <xf numFmtId="44" fontId="6" fillId="9" borderId="18" xfId="0" applyNumberFormat="1" applyFont="1" applyFill="1" applyBorder="1" applyAlignment="1">
      <alignment horizontal="right" wrapText="1"/>
    </xf>
    <xf numFmtId="44" fontId="14" fillId="9" borderId="15" xfId="0" applyNumberFormat="1" applyFont="1" applyFill="1" applyBorder="1" applyAlignment="1">
      <alignment horizontal="right" wrapText="1"/>
    </xf>
    <xf numFmtId="44" fontId="14" fillId="10" borderId="15" xfId="0" applyNumberFormat="1" applyFont="1" applyFill="1" applyBorder="1" applyAlignment="1">
      <alignment horizontal="right" wrapText="1"/>
    </xf>
    <xf numFmtId="44" fontId="14" fillId="11" borderId="15" xfId="0" applyNumberFormat="1" applyFont="1" applyFill="1" applyBorder="1" applyAlignment="1">
      <alignment horizontal="right" wrapText="1"/>
    </xf>
    <xf numFmtId="44" fontId="23" fillId="11" borderId="15" xfId="0" applyNumberFormat="1" applyFont="1" applyFill="1" applyBorder="1" applyAlignment="1">
      <alignment horizontal="right" wrapText="1"/>
    </xf>
    <xf numFmtId="44" fontId="23" fillId="12" borderId="16" xfId="0" applyNumberFormat="1" applyFont="1" applyFill="1" applyBorder="1" applyAlignment="1">
      <alignment horizontal="right" wrapText="1"/>
    </xf>
    <xf numFmtId="44" fontId="14" fillId="12" borderId="16" xfId="0" applyNumberFormat="1" applyFont="1" applyFill="1" applyBorder="1" applyAlignment="1">
      <alignment horizontal="right" wrapText="1"/>
    </xf>
    <xf numFmtId="44" fontId="23" fillId="10" borderId="15" xfId="0" applyNumberFormat="1" applyFont="1" applyFill="1" applyBorder="1" applyAlignment="1">
      <alignment horizontal="right" wrapText="1"/>
    </xf>
    <xf numFmtId="44" fontId="24" fillId="12" borderId="17" xfId="0" applyNumberFormat="1" applyFont="1" applyFill="1" applyBorder="1" applyAlignment="1">
      <alignment horizontal="right" wrapText="1"/>
    </xf>
    <xf numFmtId="44" fontId="14" fillId="11" borderId="16" xfId="0" applyNumberFormat="1" applyFont="1" applyFill="1" applyBorder="1" applyAlignment="1">
      <alignment horizontal="right" wrapText="1"/>
    </xf>
    <xf numFmtId="44" fontId="6" fillId="11" borderId="17" xfId="0" applyNumberFormat="1" applyFont="1" applyFill="1" applyBorder="1" applyAlignment="1">
      <alignment horizontal="right" wrapText="1"/>
    </xf>
    <xf numFmtId="44" fontId="6" fillId="11" borderId="18" xfId="0" applyNumberFormat="1" applyFont="1" applyFill="1" applyBorder="1" applyAlignment="1">
      <alignment horizontal="right" wrapText="1"/>
    </xf>
    <xf numFmtId="44" fontId="23" fillId="12" borderId="15" xfId="0" applyNumberFormat="1" applyFont="1" applyFill="1" applyBorder="1" applyAlignment="1">
      <alignment horizontal="right" wrapText="1"/>
    </xf>
    <xf numFmtId="44" fontId="15" fillId="7" borderId="2" xfId="1" applyFont="1" applyFill="1" applyBorder="1" applyAlignment="1">
      <alignment horizontal="right" wrapText="1"/>
    </xf>
    <xf numFmtId="44" fontId="14" fillId="7" borderId="3" xfId="1" applyFont="1" applyFill="1" applyBorder="1" applyAlignment="1">
      <alignment horizontal="right" wrapText="1"/>
    </xf>
    <xf numFmtId="44" fontId="12" fillId="7" borderId="2" xfId="1" applyFont="1" applyFill="1" applyBorder="1" applyAlignment="1">
      <alignment horizontal="right" wrapText="1"/>
    </xf>
    <xf numFmtId="44" fontId="14" fillId="12" borderId="15" xfId="0" applyNumberFormat="1" applyFont="1" applyFill="1" applyBorder="1" applyAlignment="1">
      <alignment horizontal="right" wrapText="1"/>
    </xf>
    <xf numFmtId="44" fontId="14" fillId="7" borderId="2" xfId="1" applyFont="1" applyFill="1" applyBorder="1" applyAlignment="1">
      <alignment horizontal="right" wrapText="1"/>
    </xf>
    <xf numFmtId="44" fontId="14" fillId="13" borderId="15" xfId="0" applyNumberFormat="1" applyFont="1" applyFill="1" applyBorder="1" applyAlignment="1">
      <alignment horizontal="center" wrapText="1"/>
    </xf>
    <xf numFmtId="44" fontId="14" fillId="5" borderId="2" xfId="1" applyFont="1" applyFill="1" applyBorder="1" applyAlignment="1">
      <alignment horizontal="center" wrapText="1"/>
    </xf>
    <xf numFmtId="44" fontId="14" fillId="10" borderId="16" xfId="0" applyNumberFormat="1" applyFont="1" applyFill="1" applyBorder="1" applyAlignment="1">
      <alignment horizontal="right" wrapText="1"/>
    </xf>
    <xf numFmtId="44" fontId="14" fillId="3" borderId="3" xfId="1" applyFont="1" applyFill="1" applyBorder="1" applyAlignment="1">
      <alignment horizontal="right" wrapText="1"/>
    </xf>
    <xf numFmtId="44" fontId="15" fillId="0" borderId="0" xfId="1" applyFont="1" applyBorder="1" applyAlignment="1">
      <alignment horizontal="right" wrapText="1"/>
    </xf>
    <xf numFmtId="44" fontId="15" fillId="2" borderId="0" xfId="1" applyFont="1" applyFill="1" applyBorder="1" applyAlignment="1">
      <alignment horizontal="right" wrapText="1"/>
    </xf>
    <xf numFmtId="44" fontId="12" fillId="0" borderId="0" xfId="1" applyFont="1" applyBorder="1" applyAlignment="1">
      <alignment horizontal="right" wrapText="1"/>
    </xf>
    <xf numFmtId="44" fontId="23" fillId="8" borderId="0" xfId="0" applyNumberFormat="1" applyFont="1" applyFill="1" applyAlignment="1">
      <alignment horizontal="right" wrapText="1"/>
    </xf>
    <xf numFmtId="44" fontId="12" fillId="2" borderId="0" xfId="1" applyFont="1" applyFill="1" applyBorder="1" applyAlignment="1">
      <alignment horizontal="right" wrapText="1"/>
    </xf>
    <xf numFmtId="44" fontId="22" fillId="8" borderId="1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4" fontId="23" fillId="11" borderId="0" xfId="0" applyNumberFormat="1" applyFont="1" applyFill="1" applyAlignment="1">
      <alignment horizontal="right" wrapText="1"/>
    </xf>
    <xf numFmtId="44" fontId="23" fillId="13" borderId="0" xfId="0" applyNumberFormat="1" applyFont="1" applyFill="1" applyAlignment="1">
      <alignment horizontal="right" wrapText="1"/>
    </xf>
    <xf numFmtId="44" fontId="12" fillId="5" borderId="0" xfId="1" applyFont="1" applyFill="1" applyBorder="1" applyAlignment="1">
      <alignment horizontal="right" wrapText="1"/>
    </xf>
    <xf numFmtId="44" fontId="14" fillId="15" borderId="15" xfId="0" applyNumberFormat="1" applyFont="1" applyFill="1" applyBorder="1" applyAlignment="1">
      <alignment horizontal="right" wrapText="1"/>
    </xf>
    <xf numFmtId="44" fontId="14" fillId="14" borderId="2" xfId="1" applyFont="1" applyFill="1" applyBorder="1" applyAlignment="1">
      <alignment horizontal="right" wrapText="1"/>
    </xf>
    <xf numFmtId="44" fontId="14" fillId="15" borderId="16" xfId="0" applyNumberFormat="1" applyFont="1" applyFill="1" applyBorder="1" applyAlignment="1">
      <alignment horizontal="right" wrapText="1"/>
    </xf>
    <xf numFmtId="44" fontId="12" fillId="14" borderId="3" xfId="1" applyFont="1" applyFill="1" applyBorder="1" applyAlignment="1">
      <alignment horizontal="right" wrapText="1"/>
    </xf>
    <xf numFmtId="44" fontId="23" fillId="15" borderId="15" xfId="0" applyNumberFormat="1" applyFont="1" applyFill="1" applyBorder="1" applyAlignment="1">
      <alignment horizontal="right" wrapText="1"/>
    </xf>
    <xf numFmtId="44" fontId="12" fillId="14" borderId="2" xfId="1" applyFont="1" applyFill="1" applyBorder="1" applyAlignment="1">
      <alignment horizontal="right" wrapText="1"/>
    </xf>
    <xf numFmtId="44" fontId="23" fillId="15" borderId="16" xfId="0" applyNumberFormat="1" applyFont="1" applyFill="1" applyBorder="1" applyAlignment="1">
      <alignment horizontal="right" wrapText="1"/>
    </xf>
    <xf numFmtId="44" fontId="16" fillId="15" borderId="21" xfId="0" applyNumberFormat="1" applyFont="1" applyFill="1" applyBorder="1" applyAlignment="1">
      <alignment horizontal="right" wrapText="1"/>
    </xf>
    <xf numFmtId="44" fontId="16" fillId="14" borderId="13" xfId="1" applyFont="1" applyFill="1" applyBorder="1" applyAlignment="1">
      <alignment horizontal="right" wrapText="1"/>
    </xf>
    <xf numFmtId="44" fontId="16" fillId="0" borderId="0" xfId="1" applyFont="1" applyBorder="1" applyAlignment="1">
      <alignment horizontal="right" wrapText="1"/>
    </xf>
    <xf numFmtId="44" fontId="16" fillId="15" borderId="0" xfId="0" applyNumberFormat="1" applyFont="1" applyFill="1" applyAlignment="1">
      <alignment horizontal="right" wrapText="1"/>
    </xf>
    <xf numFmtId="44" fontId="16" fillId="14" borderId="0" xfId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44" fontId="14" fillId="3" borderId="2" xfId="1" applyFont="1" applyFill="1" applyBorder="1" applyAlignment="1">
      <alignment horizontal="right" wrapText="1"/>
    </xf>
    <xf numFmtId="44" fontId="6" fillId="10" borderId="15" xfId="0" applyNumberFormat="1" applyFont="1" applyFill="1" applyBorder="1" applyAlignment="1">
      <alignment horizontal="right" wrapText="1"/>
    </xf>
    <xf numFmtId="44" fontId="6" fillId="3" borderId="2" xfId="1" applyFont="1" applyFill="1" applyBorder="1" applyAlignment="1">
      <alignment horizontal="right" wrapText="1"/>
    </xf>
  </cellXfs>
  <cellStyles count="4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4"/>
  <sheetViews>
    <sheetView tabSelected="1" view="pageLayout" zoomScale="150" zoomScaleNormal="150" zoomScalePageLayoutView="150" workbookViewId="0">
      <selection activeCell="F1" sqref="F1:K1048576"/>
    </sheetView>
  </sheetViews>
  <sheetFormatPr defaultColWidth="8.77734375" defaultRowHeight="14.4" x14ac:dyDescent="0.3"/>
  <cols>
    <col min="1" max="1" width="25.33203125" style="16" customWidth="1"/>
    <col min="2" max="2" width="25.33203125" style="7" customWidth="1"/>
    <col min="3" max="3" width="11.77734375" style="8" customWidth="1"/>
    <col min="4" max="4" width="10.6640625" style="8" customWidth="1"/>
    <col min="5" max="5" width="10.33203125" style="61" customWidth="1"/>
    <col min="6" max="16384" width="8.77734375" style="9"/>
  </cols>
  <sheetData>
    <row r="1" spans="1:5" ht="46.95" customHeight="1" x14ac:dyDescent="0.3">
      <c r="A1" s="17" t="s">
        <v>127</v>
      </c>
      <c r="B1" s="44" t="s">
        <v>359</v>
      </c>
      <c r="C1" s="45" t="s">
        <v>330</v>
      </c>
      <c r="D1" s="79" t="s">
        <v>349</v>
      </c>
      <c r="E1" s="51" t="s">
        <v>352</v>
      </c>
    </row>
    <row r="2" spans="1:5" ht="55.95" customHeight="1" x14ac:dyDescent="0.3">
      <c r="A2" s="78" t="s">
        <v>423</v>
      </c>
      <c r="B2" s="125" t="s">
        <v>422</v>
      </c>
      <c r="C2" s="45" t="s">
        <v>356</v>
      </c>
      <c r="D2" s="124" t="s">
        <v>357</v>
      </c>
      <c r="E2" s="51" t="s">
        <v>358</v>
      </c>
    </row>
    <row r="3" spans="1:5" x14ac:dyDescent="0.3">
      <c r="A3" s="10" t="s">
        <v>310</v>
      </c>
      <c r="B3" s="1" t="s">
        <v>311</v>
      </c>
      <c r="C3" s="22"/>
      <c r="D3" s="80"/>
      <c r="E3" s="46"/>
    </row>
    <row r="4" spans="1:5" x14ac:dyDescent="0.3">
      <c r="A4" s="10" t="s">
        <v>128</v>
      </c>
      <c r="B4" s="1" t="s">
        <v>0</v>
      </c>
      <c r="C4" s="22"/>
      <c r="D4" s="80"/>
      <c r="E4" s="46"/>
    </row>
    <row r="5" spans="1:5" ht="27.6" x14ac:dyDescent="0.3">
      <c r="A5" s="10" t="s">
        <v>129</v>
      </c>
      <c r="B5" s="1" t="s">
        <v>1</v>
      </c>
      <c r="C5" s="23">
        <v>60000</v>
      </c>
      <c r="D5" s="115">
        <v>62000</v>
      </c>
      <c r="E5" s="116">
        <v>66000</v>
      </c>
    </row>
    <row r="6" spans="1:5" x14ac:dyDescent="0.3">
      <c r="A6" s="10" t="s">
        <v>130</v>
      </c>
      <c r="B6" s="1" t="s">
        <v>2</v>
      </c>
      <c r="C6" s="22"/>
      <c r="D6" s="80"/>
      <c r="E6" s="46"/>
    </row>
    <row r="7" spans="1:5" x14ac:dyDescent="0.3">
      <c r="A7" s="10" t="s">
        <v>131</v>
      </c>
      <c r="B7" s="1" t="s">
        <v>361</v>
      </c>
      <c r="C7" s="22">
        <v>800</v>
      </c>
      <c r="D7" s="80">
        <v>800</v>
      </c>
      <c r="E7" s="46">
        <v>800</v>
      </c>
    </row>
    <row r="8" spans="1:5" x14ac:dyDescent="0.3">
      <c r="A8" s="10" t="s">
        <v>132</v>
      </c>
      <c r="B8" s="1" t="s">
        <v>362</v>
      </c>
      <c r="C8" s="24">
        <v>2000</v>
      </c>
      <c r="D8" s="81">
        <v>2000</v>
      </c>
      <c r="E8" s="52">
        <v>2000</v>
      </c>
    </row>
    <row r="9" spans="1:5" ht="27.6" x14ac:dyDescent="0.3">
      <c r="A9" s="10" t="s">
        <v>133</v>
      </c>
      <c r="B9" s="1" t="s">
        <v>3</v>
      </c>
      <c r="C9" s="25">
        <f>SUM(C7:C8)</f>
        <v>2800</v>
      </c>
      <c r="D9" s="82">
        <v>2800</v>
      </c>
      <c r="E9" s="53">
        <f>SUM(E7:E8)</f>
        <v>2800</v>
      </c>
    </row>
    <row r="10" spans="1:5" ht="27.6" x14ac:dyDescent="0.3">
      <c r="A10" s="10" t="s">
        <v>134</v>
      </c>
      <c r="B10" s="1" t="s">
        <v>360</v>
      </c>
      <c r="C10" s="26">
        <v>970</v>
      </c>
      <c r="D10" s="80">
        <v>970</v>
      </c>
      <c r="E10" s="35">
        <v>970</v>
      </c>
    </row>
    <row r="11" spans="1:5" x14ac:dyDescent="0.3">
      <c r="A11" s="10" t="s">
        <v>135</v>
      </c>
      <c r="B11" s="1" t="s">
        <v>4</v>
      </c>
      <c r="C11" s="22">
        <v>400</v>
      </c>
      <c r="D11" s="80">
        <v>400</v>
      </c>
      <c r="E11" s="46">
        <v>400</v>
      </c>
    </row>
    <row r="12" spans="1:5" ht="27.6" x14ac:dyDescent="0.3">
      <c r="A12" s="10" t="s">
        <v>136</v>
      </c>
      <c r="B12" s="1" t="s">
        <v>360</v>
      </c>
      <c r="C12" s="24">
        <f>SUM(C10:C11)</f>
        <v>1370</v>
      </c>
      <c r="D12" s="81">
        <v>1370</v>
      </c>
      <c r="E12" s="52">
        <f>SUM(E10:E11)</f>
        <v>1370</v>
      </c>
    </row>
    <row r="13" spans="1:5" s="21" customFormat="1" x14ac:dyDescent="0.3">
      <c r="A13" s="20" t="s">
        <v>137</v>
      </c>
      <c r="B13" s="18" t="s">
        <v>5</v>
      </c>
      <c r="C13" s="53">
        <f>SUM(C5,C9,C12)</f>
        <v>64170</v>
      </c>
      <c r="D13" s="82">
        <f>SUM(D5,D9,D12)</f>
        <v>66170</v>
      </c>
      <c r="E13" s="53">
        <f>SUM(E5,E9,E12)</f>
        <v>70170</v>
      </c>
    </row>
    <row r="14" spans="1:5" x14ac:dyDescent="0.3">
      <c r="A14" s="10" t="s">
        <v>288</v>
      </c>
      <c r="B14" s="1" t="s">
        <v>289</v>
      </c>
      <c r="C14" s="26"/>
      <c r="D14" s="80"/>
      <c r="E14" s="35"/>
    </row>
    <row r="15" spans="1:5" s="63" customFormat="1" x14ac:dyDescent="0.3">
      <c r="A15" s="20" t="s">
        <v>138</v>
      </c>
      <c r="B15" s="18" t="s">
        <v>6</v>
      </c>
      <c r="C15" s="46">
        <v>1500</v>
      </c>
      <c r="D15" s="104" t="s">
        <v>348</v>
      </c>
      <c r="E15" s="48">
        <v>0</v>
      </c>
    </row>
    <row r="16" spans="1:5" s="63" customFormat="1" ht="27.6" x14ac:dyDescent="0.3">
      <c r="A16" s="20" t="s">
        <v>139</v>
      </c>
      <c r="B16" s="18" t="s">
        <v>7</v>
      </c>
      <c r="C16" s="46">
        <v>1500</v>
      </c>
      <c r="D16" s="104" t="s">
        <v>348</v>
      </c>
      <c r="E16" s="48">
        <v>0</v>
      </c>
    </row>
    <row r="17" spans="1:5" s="63" customFormat="1" ht="55.2" customHeight="1" x14ac:dyDescent="0.3">
      <c r="A17" s="20" t="s">
        <v>140</v>
      </c>
      <c r="B17" s="18" t="s">
        <v>8</v>
      </c>
      <c r="C17" s="46">
        <v>6800</v>
      </c>
      <c r="D17" s="104" t="s">
        <v>348</v>
      </c>
      <c r="E17" s="48">
        <v>0</v>
      </c>
    </row>
    <row r="18" spans="1:5" ht="15" thickBot="1" x14ac:dyDescent="0.35">
      <c r="A18" s="10" t="s">
        <v>312</v>
      </c>
      <c r="B18" s="1" t="s">
        <v>9</v>
      </c>
      <c r="C18" s="27">
        <f>SUM(C13:C17)</f>
        <v>73970</v>
      </c>
      <c r="D18" s="83">
        <f>SUM(D13:D17)</f>
        <v>66170</v>
      </c>
      <c r="E18" s="54">
        <f>SUM(E13:E17)</f>
        <v>70170</v>
      </c>
    </row>
    <row r="19" spans="1:5" ht="15" thickTop="1" x14ac:dyDescent="0.3">
      <c r="A19" s="10" t="s">
        <v>141</v>
      </c>
      <c r="B19" s="1" t="s">
        <v>363</v>
      </c>
      <c r="C19" s="26"/>
      <c r="D19" s="80"/>
      <c r="E19" s="35"/>
    </row>
    <row r="20" spans="1:5" x14ac:dyDescent="0.3">
      <c r="A20" s="10" t="s">
        <v>354</v>
      </c>
      <c r="B20" s="1" t="s">
        <v>355</v>
      </c>
      <c r="C20" s="22"/>
      <c r="D20" s="80"/>
      <c r="E20" s="46"/>
    </row>
    <row r="21" spans="1:5" ht="27.6" x14ac:dyDescent="0.3">
      <c r="A21" s="10" t="s">
        <v>142</v>
      </c>
      <c r="B21" s="1" t="s">
        <v>10</v>
      </c>
      <c r="C21" s="22"/>
      <c r="D21" s="80"/>
      <c r="E21" s="46"/>
    </row>
    <row r="22" spans="1:5" x14ac:dyDescent="0.3">
      <c r="A22" s="10" t="s">
        <v>143</v>
      </c>
      <c r="B22" s="1" t="s">
        <v>11</v>
      </c>
      <c r="C22" s="22"/>
      <c r="D22" s="80"/>
      <c r="E22" s="46"/>
    </row>
    <row r="23" spans="1:5" x14ac:dyDescent="0.3">
      <c r="A23" s="10" t="s">
        <v>144</v>
      </c>
      <c r="B23" s="1" t="s">
        <v>12</v>
      </c>
      <c r="C23" s="22">
        <v>1189.92</v>
      </c>
      <c r="D23" s="80">
        <v>943.8</v>
      </c>
      <c r="E23" s="46">
        <f>D23</f>
        <v>943.8</v>
      </c>
    </row>
    <row r="24" spans="1:5" x14ac:dyDescent="0.3">
      <c r="A24" s="10" t="s">
        <v>145</v>
      </c>
      <c r="B24" s="1" t="s">
        <v>13</v>
      </c>
      <c r="C24" s="22">
        <v>450</v>
      </c>
      <c r="D24" s="80">
        <v>450</v>
      </c>
      <c r="E24" s="46">
        <v>450</v>
      </c>
    </row>
    <row r="25" spans="1:5" ht="27.6" x14ac:dyDescent="0.3">
      <c r="A25" s="10" t="s">
        <v>379</v>
      </c>
      <c r="B25" s="1" t="s">
        <v>398</v>
      </c>
      <c r="C25" s="22">
        <v>120</v>
      </c>
      <c r="D25" s="80">
        <v>140</v>
      </c>
      <c r="E25" s="46">
        <v>140</v>
      </c>
    </row>
    <row r="26" spans="1:5" ht="27.6" x14ac:dyDescent="0.3">
      <c r="A26" s="10" t="s">
        <v>146</v>
      </c>
      <c r="B26" s="1" t="s">
        <v>14</v>
      </c>
      <c r="C26" s="22">
        <v>1500</v>
      </c>
      <c r="D26" s="101">
        <v>400</v>
      </c>
      <c r="E26" s="68">
        <v>400</v>
      </c>
    </row>
    <row r="27" spans="1:5" x14ac:dyDescent="0.3">
      <c r="A27" s="10" t="s">
        <v>147</v>
      </c>
      <c r="B27" s="10" t="s">
        <v>15</v>
      </c>
      <c r="C27" s="28" t="s">
        <v>16</v>
      </c>
      <c r="D27" s="84" t="s">
        <v>16</v>
      </c>
      <c r="E27" s="31" t="s">
        <v>16</v>
      </c>
    </row>
    <row r="28" spans="1:5" ht="27.6" x14ac:dyDescent="0.3">
      <c r="A28" s="10" t="s">
        <v>324</v>
      </c>
      <c r="B28" s="1" t="s">
        <v>364</v>
      </c>
      <c r="C28" s="28">
        <v>500</v>
      </c>
      <c r="D28" s="84">
        <v>500</v>
      </c>
      <c r="E28" s="31">
        <v>500</v>
      </c>
    </row>
    <row r="29" spans="1:5" x14ac:dyDescent="0.3">
      <c r="A29" s="10" t="s">
        <v>17</v>
      </c>
      <c r="B29" s="1" t="s">
        <v>438</v>
      </c>
      <c r="C29" s="22">
        <v>500</v>
      </c>
      <c r="D29" s="80">
        <v>500</v>
      </c>
      <c r="E29" s="46">
        <v>500</v>
      </c>
    </row>
    <row r="30" spans="1:5" s="21" customFormat="1" x14ac:dyDescent="0.3">
      <c r="A30" s="20" t="s">
        <v>445</v>
      </c>
      <c r="B30" s="20" t="s">
        <v>463</v>
      </c>
      <c r="C30" s="31">
        <v>600</v>
      </c>
      <c r="D30" s="98">
        <v>800</v>
      </c>
      <c r="E30" s="31">
        <f>D30</f>
        <v>800</v>
      </c>
    </row>
    <row r="31" spans="1:5" ht="28.95" customHeight="1" x14ac:dyDescent="0.3">
      <c r="A31" s="10" t="s">
        <v>376</v>
      </c>
      <c r="B31" s="1" t="s">
        <v>377</v>
      </c>
      <c r="C31" s="38" t="s">
        <v>16</v>
      </c>
      <c r="D31" s="103">
        <v>0</v>
      </c>
      <c r="E31" s="111">
        <v>0</v>
      </c>
    </row>
    <row r="32" spans="1:5" x14ac:dyDescent="0.3">
      <c r="A32" s="10" t="s">
        <v>148</v>
      </c>
      <c r="B32" s="1" t="s">
        <v>18</v>
      </c>
      <c r="C32" s="25">
        <f>SUM(C23:C31)</f>
        <v>4859.92</v>
      </c>
      <c r="D32" s="82">
        <f>SUM(D23:D31)</f>
        <v>3733.8</v>
      </c>
      <c r="E32" s="53">
        <f>SUM(E23:E31)</f>
        <v>3733.8</v>
      </c>
    </row>
    <row r="33" spans="1:5" x14ac:dyDescent="0.3">
      <c r="A33" s="10" t="s">
        <v>149</v>
      </c>
      <c r="B33" s="1" t="s">
        <v>19</v>
      </c>
      <c r="C33" s="26"/>
      <c r="D33" s="80"/>
      <c r="E33" s="35"/>
    </row>
    <row r="34" spans="1:5" x14ac:dyDescent="0.3">
      <c r="A34" s="10" t="s">
        <v>150</v>
      </c>
      <c r="B34" s="1" t="s">
        <v>20</v>
      </c>
      <c r="C34" s="22">
        <v>724.94</v>
      </c>
      <c r="D34" s="80">
        <v>546.70000000000005</v>
      </c>
      <c r="E34" s="46">
        <f>D34</f>
        <v>546.70000000000005</v>
      </c>
    </row>
    <row r="35" spans="1:5" x14ac:dyDescent="0.3">
      <c r="A35" s="10" t="s">
        <v>151</v>
      </c>
      <c r="B35" s="1" t="s">
        <v>21</v>
      </c>
      <c r="C35" s="22">
        <v>450</v>
      </c>
      <c r="D35" s="80">
        <v>450</v>
      </c>
      <c r="E35" s="46">
        <v>450</v>
      </c>
    </row>
    <row r="36" spans="1:5" ht="27.6" x14ac:dyDescent="0.3">
      <c r="A36" s="10" t="s">
        <v>380</v>
      </c>
      <c r="B36" s="1" t="s">
        <v>399</v>
      </c>
      <c r="C36" s="22">
        <v>120</v>
      </c>
      <c r="D36" s="80">
        <v>140</v>
      </c>
      <c r="E36" s="46">
        <v>140</v>
      </c>
    </row>
    <row r="37" spans="1:5" ht="27.6" x14ac:dyDescent="0.3">
      <c r="A37" s="10" t="s">
        <v>152</v>
      </c>
      <c r="B37" s="1" t="s">
        <v>365</v>
      </c>
      <c r="C37" s="22">
        <v>100</v>
      </c>
      <c r="D37" s="80">
        <v>100</v>
      </c>
      <c r="E37" s="46">
        <v>100</v>
      </c>
    </row>
    <row r="38" spans="1:5" ht="27.6" x14ac:dyDescent="0.3">
      <c r="A38" s="10" t="s">
        <v>153</v>
      </c>
      <c r="B38" s="1" t="s">
        <v>22</v>
      </c>
      <c r="C38" s="22">
        <v>400</v>
      </c>
      <c r="D38" s="109">
        <v>0</v>
      </c>
      <c r="E38" s="112">
        <v>0</v>
      </c>
    </row>
    <row r="39" spans="1:5" x14ac:dyDescent="0.3">
      <c r="A39" s="10" t="s">
        <v>154</v>
      </c>
      <c r="B39" s="10" t="s">
        <v>23</v>
      </c>
      <c r="C39" s="28" t="s">
        <v>16</v>
      </c>
      <c r="D39" s="84" t="s">
        <v>16</v>
      </c>
      <c r="E39" s="31" t="s">
        <v>16</v>
      </c>
    </row>
    <row r="40" spans="1:5" x14ac:dyDescent="0.3">
      <c r="A40" s="10" t="s">
        <v>155</v>
      </c>
      <c r="B40" s="1" t="s">
        <v>24</v>
      </c>
      <c r="C40" s="22">
        <v>740</v>
      </c>
      <c r="D40" s="80">
        <v>740</v>
      </c>
      <c r="E40" s="46">
        <v>740</v>
      </c>
    </row>
    <row r="41" spans="1:5" x14ac:dyDescent="0.3">
      <c r="A41" s="10" t="s">
        <v>156</v>
      </c>
      <c r="B41" s="1" t="s">
        <v>313</v>
      </c>
      <c r="C41" s="22">
        <v>0</v>
      </c>
      <c r="D41" s="109" t="s">
        <v>348</v>
      </c>
      <c r="E41" s="112">
        <v>0</v>
      </c>
    </row>
    <row r="42" spans="1:5" x14ac:dyDescent="0.3">
      <c r="A42" s="10" t="s">
        <v>446</v>
      </c>
      <c r="B42" s="1" t="s">
        <v>464</v>
      </c>
      <c r="C42" s="24">
        <v>600</v>
      </c>
      <c r="D42" s="81">
        <v>800</v>
      </c>
      <c r="E42" s="52">
        <v>800</v>
      </c>
    </row>
    <row r="43" spans="1:5" x14ac:dyDescent="0.3">
      <c r="A43" s="10" t="s">
        <v>157</v>
      </c>
      <c r="B43" s="1" t="s">
        <v>25</v>
      </c>
      <c r="C43" s="25">
        <f>SUM(C34:C42)</f>
        <v>3134.94</v>
      </c>
      <c r="D43" s="82">
        <f>SUM(D34:D42)</f>
        <v>2776.7</v>
      </c>
      <c r="E43" s="53">
        <f>SUM(E34:E42)</f>
        <v>2776.7</v>
      </c>
    </row>
    <row r="44" spans="1:5" x14ac:dyDescent="0.3">
      <c r="A44" s="10" t="s">
        <v>286</v>
      </c>
      <c r="B44" s="1" t="s">
        <v>314</v>
      </c>
      <c r="C44" s="26"/>
      <c r="D44" s="80"/>
      <c r="E44" s="35"/>
    </row>
    <row r="45" spans="1:5" x14ac:dyDescent="0.3">
      <c r="A45" s="10" t="s">
        <v>158</v>
      </c>
      <c r="B45" s="1" t="s">
        <v>26</v>
      </c>
      <c r="C45" s="22">
        <v>1177.8599999999999</v>
      </c>
      <c r="D45" s="80">
        <v>826.1</v>
      </c>
      <c r="E45" s="46">
        <f>D45</f>
        <v>826.1</v>
      </c>
    </row>
    <row r="46" spans="1:5" x14ac:dyDescent="0.3">
      <c r="A46" s="10" t="s">
        <v>159</v>
      </c>
      <c r="B46" s="1" t="s">
        <v>27</v>
      </c>
      <c r="C46" s="22">
        <v>450</v>
      </c>
      <c r="D46" s="80">
        <v>450</v>
      </c>
      <c r="E46" s="46">
        <v>450</v>
      </c>
    </row>
    <row r="47" spans="1:5" ht="27.6" x14ac:dyDescent="0.3">
      <c r="A47" s="10" t="s">
        <v>381</v>
      </c>
      <c r="B47" s="1" t="s">
        <v>400</v>
      </c>
      <c r="C47" s="22">
        <v>120</v>
      </c>
      <c r="D47" s="80">
        <v>140</v>
      </c>
      <c r="E47" s="46">
        <v>140</v>
      </c>
    </row>
    <row r="48" spans="1:5" ht="27.6" x14ac:dyDescent="0.3">
      <c r="A48" s="10" t="s">
        <v>160</v>
      </c>
      <c r="B48" s="1" t="s">
        <v>366</v>
      </c>
      <c r="C48" s="22">
        <v>600</v>
      </c>
      <c r="D48" s="80">
        <v>500</v>
      </c>
      <c r="E48" s="46">
        <v>500</v>
      </c>
    </row>
    <row r="49" spans="1:5" x14ac:dyDescent="0.3">
      <c r="A49" s="10" t="s">
        <v>161</v>
      </c>
      <c r="B49" s="10" t="s">
        <v>28</v>
      </c>
      <c r="C49" s="28" t="s">
        <v>16</v>
      </c>
      <c r="D49" s="113">
        <v>0</v>
      </c>
      <c r="E49" s="114">
        <v>0</v>
      </c>
    </row>
    <row r="50" spans="1:5" x14ac:dyDescent="0.3">
      <c r="A50" s="10" t="s">
        <v>447</v>
      </c>
      <c r="B50" s="1" t="s">
        <v>465</v>
      </c>
      <c r="C50" s="24">
        <v>600</v>
      </c>
      <c r="D50" s="81">
        <v>800</v>
      </c>
      <c r="E50" s="52">
        <v>800</v>
      </c>
    </row>
    <row r="51" spans="1:5" x14ac:dyDescent="0.3">
      <c r="A51" s="10" t="s">
        <v>287</v>
      </c>
      <c r="B51" s="1" t="s">
        <v>29</v>
      </c>
      <c r="C51" s="25">
        <f>SUM(C45:C50)</f>
        <v>2947.8599999999997</v>
      </c>
      <c r="D51" s="82">
        <f>SUM(D45:D50)</f>
        <v>2716.1</v>
      </c>
      <c r="E51" s="53">
        <f>SUM(E45:E50)</f>
        <v>2716.1</v>
      </c>
    </row>
    <row r="52" spans="1:5" x14ac:dyDescent="0.3">
      <c r="A52" s="10" t="s">
        <v>280</v>
      </c>
      <c r="B52" s="1" t="s">
        <v>30</v>
      </c>
      <c r="C52" s="26"/>
      <c r="D52" s="80"/>
      <c r="E52" s="35"/>
    </row>
    <row r="53" spans="1:5" x14ac:dyDescent="0.3">
      <c r="A53" s="10" t="s">
        <v>162</v>
      </c>
      <c r="B53" s="1" t="s">
        <v>31</v>
      </c>
      <c r="C53" s="22">
        <v>720.92</v>
      </c>
      <c r="D53" s="80">
        <v>611.6</v>
      </c>
      <c r="E53" s="46">
        <f>D53</f>
        <v>611.6</v>
      </c>
    </row>
    <row r="54" spans="1:5" x14ac:dyDescent="0.3">
      <c r="A54" s="10" t="s">
        <v>163</v>
      </c>
      <c r="B54" s="1" t="s">
        <v>32</v>
      </c>
      <c r="C54" s="22">
        <v>630</v>
      </c>
      <c r="D54" s="80">
        <v>630</v>
      </c>
      <c r="E54" s="46">
        <v>630</v>
      </c>
    </row>
    <row r="55" spans="1:5" ht="27.6" x14ac:dyDescent="0.3">
      <c r="A55" s="10" t="s">
        <v>382</v>
      </c>
      <c r="B55" s="1" t="s">
        <v>401</v>
      </c>
      <c r="C55" s="22">
        <v>120</v>
      </c>
      <c r="D55" s="80">
        <v>140</v>
      </c>
      <c r="E55" s="46">
        <v>140</v>
      </c>
    </row>
    <row r="56" spans="1:5" ht="27.6" x14ac:dyDescent="0.3">
      <c r="A56" s="10" t="s">
        <v>164</v>
      </c>
      <c r="B56" s="1" t="s">
        <v>367</v>
      </c>
      <c r="C56" s="22">
        <v>540</v>
      </c>
      <c r="D56" s="80">
        <v>540</v>
      </c>
      <c r="E56" s="46">
        <v>540</v>
      </c>
    </row>
    <row r="57" spans="1:5" x14ac:dyDescent="0.3">
      <c r="A57" s="10" t="s">
        <v>161</v>
      </c>
      <c r="B57" s="10" t="s">
        <v>28</v>
      </c>
      <c r="C57" s="28" t="s">
        <v>16</v>
      </c>
      <c r="D57" s="113">
        <v>0</v>
      </c>
      <c r="E57" s="114">
        <v>0</v>
      </c>
    </row>
    <row r="58" spans="1:5" x14ac:dyDescent="0.3">
      <c r="A58" s="10" t="s">
        <v>448</v>
      </c>
      <c r="B58" s="1" t="s">
        <v>466</v>
      </c>
      <c r="C58" s="24">
        <v>600</v>
      </c>
      <c r="D58" s="81">
        <v>800</v>
      </c>
      <c r="E58" s="52">
        <v>800</v>
      </c>
    </row>
    <row r="59" spans="1:5" x14ac:dyDescent="0.3">
      <c r="A59" s="10" t="s">
        <v>281</v>
      </c>
      <c r="B59" s="1" t="s">
        <v>33</v>
      </c>
      <c r="C59" s="25">
        <f>SUM(C53:C58)</f>
        <v>2610.92</v>
      </c>
      <c r="D59" s="82">
        <f>SUM(D53:D58)</f>
        <v>2721.6</v>
      </c>
      <c r="E59" s="53">
        <f>SUM(E53:E58)</f>
        <v>2721.6</v>
      </c>
    </row>
    <row r="60" spans="1:5" x14ac:dyDescent="0.3">
      <c r="A60" s="10" t="s">
        <v>165</v>
      </c>
      <c r="B60" s="1" t="s">
        <v>34</v>
      </c>
      <c r="C60" s="26"/>
      <c r="D60" s="80"/>
      <c r="E60" s="35"/>
    </row>
    <row r="61" spans="1:5" x14ac:dyDescent="0.3">
      <c r="A61" s="10" t="s">
        <v>166</v>
      </c>
      <c r="B61" s="1" t="s">
        <v>35</v>
      </c>
      <c r="C61" s="22">
        <v>1997.94</v>
      </c>
      <c r="D61" s="80">
        <v>2350.6999999999998</v>
      </c>
      <c r="E61" s="46">
        <v>2350.6999999999998</v>
      </c>
    </row>
    <row r="62" spans="1:5" x14ac:dyDescent="0.3">
      <c r="A62" s="10" t="s">
        <v>167</v>
      </c>
      <c r="B62" s="1" t="s">
        <v>36</v>
      </c>
      <c r="C62" s="22">
        <v>450</v>
      </c>
      <c r="D62" s="80">
        <v>450</v>
      </c>
      <c r="E62" s="46">
        <v>450</v>
      </c>
    </row>
    <row r="63" spans="1:5" ht="27.6" x14ac:dyDescent="0.3">
      <c r="A63" s="10" t="s">
        <v>383</v>
      </c>
      <c r="B63" s="1" t="s">
        <v>402</v>
      </c>
      <c r="C63" s="22">
        <v>120</v>
      </c>
      <c r="D63" s="80">
        <v>140</v>
      </c>
      <c r="E63" s="46">
        <v>140</v>
      </c>
    </row>
    <row r="64" spans="1:5" ht="27.6" x14ac:dyDescent="0.3">
      <c r="A64" s="10" t="s">
        <v>168</v>
      </c>
      <c r="B64" s="1" t="s">
        <v>368</v>
      </c>
      <c r="C64" s="22">
        <v>50</v>
      </c>
      <c r="D64" s="80">
        <v>100</v>
      </c>
      <c r="E64" s="46">
        <v>100</v>
      </c>
    </row>
    <row r="65" spans="1:5" x14ac:dyDescent="0.3">
      <c r="A65" s="10" t="s">
        <v>169</v>
      </c>
      <c r="B65" s="1" t="s">
        <v>37</v>
      </c>
      <c r="C65" s="28" t="s">
        <v>16</v>
      </c>
      <c r="D65" s="113">
        <v>0</v>
      </c>
      <c r="E65" s="114">
        <v>0</v>
      </c>
    </row>
    <row r="66" spans="1:5" x14ac:dyDescent="0.3">
      <c r="A66" s="10" t="s">
        <v>449</v>
      </c>
      <c r="B66" s="1" t="s">
        <v>467</v>
      </c>
      <c r="C66" s="24">
        <v>600</v>
      </c>
      <c r="D66" s="102">
        <v>0</v>
      </c>
      <c r="E66" s="76">
        <v>0</v>
      </c>
    </row>
    <row r="67" spans="1:5" x14ac:dyDescent="0.3">
      <c r="A67" s="10" t="s">
        <v>170</v>
      </c>
      <c r="B67" s="1" t="s">
        <v>38</v>
      </c>
      <c r="C67" s="25">
        <f>SUM(C61:C66)</f>
        <v>3217.94</v>
      </c>
      <c r="D67" s="82">
        <f>SUM(D61:D65)</f>
        <v>3040.7</v>
      </c>
      <c r="E67" s="53">
        <f>SUM(E61:E66)</f>
        <v>3040.7</v>
      </c>
    </row>
    <row r="68" spans="1:5" x14ac:dyDescent="0.3">
      <c r="A68" s="10" t="s">
        <v>171</v>
      </c>
      <c r="B68" s="1" t="s">
        <v>39</v>
      </c>
      <c r="C68" s="26"/>
      <c r="D68" s="80"/>
      <c r="E68" s="35"/>
    </row>
    <row r="69" spans="1:5" x14ac:dyDescent="0.3">
      <c r="A69" s="10" t="s">
        <v>172</v>
      </c>
      <c r="B69" s="1" t="s">
        <v>40</v>
      </c>
      <c r="C69" s="22">
        <v>675.36</v>
      </c>
      <c r="D69" s="80">
        <v>480.7</v>
      </c>
      <c r="E69" s="46">
        <f>D69</f>
        <v>480.7</v>
      </c>
    </row>
    <row r="70" spans="1:5" x14ac:dyDescent="0.3">
      <c r="A70" s="10" t="s">
        <v>173</v>
      </c>
      <c r="B70" s="1" t="s">
        <v>41</v>
      </c>
      <c r="C70" s="22">
        <v>450</v>
      </c>
      <c r="D70" s="80">
        <v>450</v>
      </c>
      <c r="E70" s="46">
        <v>450</v>
      </c>
    </row>
    <row r="71" spans="1:5" ht="27.6" x14ac:dyDescent="0.3">
      <c r="A71" s="10" t="s">
        <v>384</v>
      </c>
      <c r="B71" s="1" t="s">
        <v>403</v>
      </c>
      <c r="C71" s="22">
        <v>120</v>
      </c>
      <c r="D71" s="80">
        <v>140</v>
      </c>
      <c r="E71" s="46">
        <v>140</v>
      </c>
    </row>
    <row r="72" spans="1:5" ht="27.6" x14ac:dyDescent="0.3">
      <c r="A72" s="10" t="s">
        <v>174</v>
      </c>
      <c r="B72" s="1" t="s">
        <v>369</v>
      </c>
      <c r="C72" s="22">
        <v>1000</v>
      </c>
      <c r="D72" s="80">
        <v>500</v>
      </c>
      <c r="E72" s="46">
        <v>500</v>
      </c>
    </row>
    <row r="73" spans="1:5" ht="27.6" x14ac:dyDescent="0.3">
      <c r="A73" s="10" t="s">
        <v>175</v>
      </c>
      <c r="B73" s="1" t="s">
        <v>42</v>
      </c>
      <c r="C73" s="22">
        <v>700</v>
      </c>
      <c r="D73" s="80">
        <v>700</v>
      </c>
      <c r="E73" s="46">
        <v>700</v>
      </c>
    </row>
    <row r="74" spans="1:5" x14ac:dyDescent="0.3">
      <c r="A74" s="10" t="s">
        <v>176</v>
      </c>
      <c r="B74" s="1" t="s">
        <v>43</v>
      </c>
      <c r="C74" s="28" t="s">
        <v>16</v>
      </c>
      <c r="D74" s="113">
        <v>0</v>
      </c>
      <c r="E74" s="114">
        <v>0</v>
      </c>
    </row>
    <row r="75" spans="1:5" x14ac:dyDescent="0.3">
      <c r="A75" s="10" t="s">
        <v>450</v>
      </c>
      <c r="B75" s="1" t="s">
        <v>468</v>
      </c>
      <c r="C75" s="24">
        <v>600</v>
      </c>
      <c r="D75" s="102">
        <v>0</v>
      </c>
      <c r="E75" s="76">
        <v>0</v>
      </c>
    </row>
    <row r="76" spans="1:5" x14ac:dyDescent="0.3">
      <c r="A76" s="10" t="s">
        <v>177</v>
      </c>
      <c r="B76" s="1" t="s">
        <v>44</v>
      </c>
      <c r="C76" s="25">
        <f>SUM(C69:C75)</f>
        <v>3545.36</v>
      </c>
      <c r="D76" s="82">
        <f>SUM(D69:D75)</f>
        <v>2270.6999999999998</v>
      </c>
      <c r="E76" s="53">
        <f>SUM(E69:E75)</f>
        <v>2270.6999999999998</v>
      </c>
    </row>
    <row r="77" spans="1:5" x14ac:dyDescent="0.3">
      <c r="A77" s="10" t="s">
        <v>178</v>
      </c>
      <c r="B77" s="1" t="s">
        <v>45</v>
      </c>
      <c r="C77" s="26"/>
      <c r="D77" s="80"/>
      <c r="E77" s="35"/>
    </row>
    <row r="78" spans="1:5" x14ac:dyDescent="0.3">
      <c r="A78" s="10" t="s">
        <v>179</v>
      </c>
      <c r="B78" s="1" t="s">
        <v>46</v>
      </c>
      <c r="C78" s="22">
        <v>724.94</v>
      </c>
      <c r="D78" s="80">
        <v>528.77</v>
      </c>
      <c r="E78" s="46">
        <f>D78</f>
        <v>528.77</v>
      </c>
    </row>
    <row r="79" spans="1:5" x14ac:dyDescent="0.3">
      <c r="A79" s="10" t="s">
        <v>180</v>
      </c>
      <c r="B79" s="1" t="s">
        <v>47</v>
      </c>
      <c r="C79" s="22">
        <v>450</v>
      </c>
      <c r="D79" s="80">
        <v>450</v>
      </c>
      <c r="E79" s="46">
        <v>450</v>
      </c>
    </row>
    <row r="80" spans="1:5" ht="27.6" x14ac:dyDescent="0.3">
      <c r="A80" s="10" t="s">
        <v>385</v>
      </c>
      <c r="B80" s="1" t="s">
        <v>404</v>
      </c>
      <c r="C80" s="22">
        <v>120</v>
      </c>
      <c r="D80" s="80">
        <v>140</v>
      </c>
      <c r="E80" s="46">
        <v>140</v>
      </c>
    </row>
    <row r="81" spans="1:5" ht="27.6" x14ac:dyDescent="0.3">
      <c r="A81" s="10" t="s">
        <v>181</v>
      </c>
      <c r="B81" s="1" t="s">
        <v>370</v>
      </c>
      <c r="C81" s="22">
        <v>150</v>
      </c>
      <c r="D81" s="80">
        <v>100</v>
      </c>
      <c r="E81" s="46">
        <v>100</v>
      </c>
    </row>
    <row r="82" spans="1:5" x14ac:dyDescent="0.3">
      <c r="A82" s="10" t="s">
        <v>182</v>
      </c>
      <c r="B82" s="1" t="s">
        <v>48</v>
      </c>
      <c r="C82" s="28" t="s">
        <v>16</v>
      </c>
      <c r="D82" s="113">
        <v>0</v>
      </c>
      <c r="E82" s="114">
        <v>0</v>
      </c>
    </row>
    <row r="83" spans="1:5" x14ac:dyDescent="0.3">
      <c r="A83" s="10" t="s">
        <v>451</v>
      </c>
      <c r="B83" s="1" t="s">
        <v>469</v>
      </c>
      <c r="C83" s="24">
        <v>600</v>
      </c>
      <c r="D83" s="102">
        <v>0</v>
      </c>
      <c r="E83" s="76">
        <v>0</v>
      </c>
    </row>
    <row r="84" spans="1:5" x14ac:dyDescent="0.3">
      <c r="A84" s="10" t="s">
        <v>183</v>
      </c>
      <c r="B84" s="1" t="s">
        <v>49</v>
      </c>
      <c r="C84" s="25">
        <f>SUM(C78:C83)</f>
        <v>2044.94</v>
      </c>
      <c r="D84" s="82">
        <f>SUM(D78:D83)</f>
        <v>1218.77</v>
      </c>
      <c r="E84" s="53">
        <f>SUM(E78:E83)</f>
        <v>1218.77</v>
      </c>
    </row>
    <row r="85" spans="1:5" ht="28.2" thickBot="1" x14ac:dyDescent="0.35">
      <c r="A85" s="10" t="s">
        <v>184</v>
      </c>
      <c r="B85" s="1" t="s">
        <v>315</v>
      </c>
      <c r="C85" s="27">
        <f>SUM(C32, C43, C51, C59, C67, C76, C84)</f>
        <v>22361.88</v>
      </c>
      <c r="D85" s="86">
        <f>SUM(D32, D43, D51, D59, D67, D76,D84)</f>
        <v>18478.370000000003</v>
      </c>
      <c r="E85" s="54">
        <f>SUM(E32, E43, E51, E59, E67, E76, E84)</f>
        <v>18478.370000000003</v>
      </c>
    </row>
    <row r="86" spans="1:5" ht="28.2" thickTop="1" x14ac:dyDescent="0.3">
      <c r="A86" s="10" t="s">
        <v>185</v>
      </c>
      <c r="B86" s="1" t="s">
        <v>316</v>
      </c>
      <c r="C86" s="26"/>
      <c r="D86" s="80"/>
      <c r="E86" s="35"/>
    </row>
    <row r="87" spans="1:5" ht="27.6" x14ac:dyDescent="0.3">
      <c r="A87" s="10" t="s">
        <v>282</v>
      </c>
      <c r="B87" s="1" t="s">
        <v>50</v>
      </c>
      <c r="C87" s="22"/>
      <c r="D87" s="80"/>
      <c r="E87" s="46"/>
    </row>
    <row r="88" spans="1:5" x14ac:dyDescent="0.3">
      <c r="A88" s="10" t="s">
        <v>186</v>
      </c>
      <c r="B88" s="1" t="s">
        <v>51</v>
      </c>
      <c r="C88" s="22">
        <v>1059.94</v>
      </c>
      <c r="D88" s="80">
        <v>1206.7</v>
      </c>
      <c r="E88" s="46">
        <f>D88</f>
        <v>1206.7</v>
      </c>
    </row>
    <row r="89" spans="1:5" x14ac:dyDescent="0.3">
      <c r="A89" s="10" t="s">
        <v>187</v>
      </c>
      <c r="B89" s="1" t="s">
        <v>52</v>
      </c>
      <c r="C89" s="22">
        <v>450</v>
      </c>
      <c r="D89" s="80">
        <v>450</v>
      </c>
      <c r="E89" s="46">
        <v>450</v>
      </c>
    </row>
    <row r="90" spans="1:5" ht="27.6" x14ac:dyDescent="0.3">
      <c r="A90" s="10" t="s">
        <v>386</v>
      </c>
      <c r="B90" s="1" t="s">
        <v>405</v>
      </c>
      <c r="C90" s="22">
        <v>120</v>
      </c>
      <c r="D90" s="80">
        <v>140</v>
      </c>
      <c r="E90" s="46">
        <v>140</v>
      </c>
    </row>
    <row r="91" spans="1:5" ht="27.6" x14ac:dyDescent="0.3">
      <c r="A91" s="10" t="s">
        <v>188</v>
      </c>
      <c r="B91" s="1" t="s">
        <v>371</v>
      </c>
      <c r="C91" s="22">
        <v>100</v>
      </c>
      <c r="D91" s="80">
        <v>100</v>
      </c>
      <c r="E91" s="46">
        <v>100</v>
      </c>
    </row>
    <row r="92" spans="1:5" x14ac:dyDescent="0.3">
      <c r="A92" s="10" t="s">
        <v>452</v>
      </c>
      <c r="B92" s="1" t="s">
        <v>470</v>
      </c>
      <c r="C92" s="29">
        <v>600</v>
      </c>
      <c r="D92" s="93">
        <v>800</v>
      </c>
      <c r="E92" s="50">
        <v>800</v>
      </c>
    </row>
    <row r="93" spans="1:5" ht="27.6" x14ac:dyDescent="0.3">
      <c r="A93" s="10" t="s">
        <v>283</v>
      </c>
      <c r="B93" s="1" t="s">
        <v>53</v>
      </c>
      <c r="C93" s="25">
        <f>SUM(C88:C92)</f>
        <v>2329.94</v>
      </c>
      <c r="D93" s="82">
        <f>SUM(D88:D92)</f>
        <v>2696.7</v>
      </c>
      <c r="E93" s="53">
        <f>SUM(E88:E92)</f>
        <v>2696.7</v>
      </c>
    </row>
    <row r="94" spans="1:5" ht="27.6" x14ac:dyDescent="0.3">
      <c r="A94" s="10" t="s">
        <v>277</v>
      </c>
      <c r="B94" s="1" t="s">
        <v>54</v>
      </c>
      <c r="C94" s="26"/>
      <c r="D94" s="80"/>
      <c r="E94" s="35"/>
    </row>
    <row r="95" spans="1:5" x14ac:dyDescent="0.3">
      <c r="A95" s="10" t="s">
        <v>189</v>
      </c>
      <c r="B95" s="1" t="s">
        <v>55</v>
      </c>
      <c r="C95" s="22">
        <v>742.36</v>
      </c>
      <c r="D95" s="80">
        <v>535.70000000000005</v>
      </c>
      <c r="E95" s="46">
        <f>D95</f>
        <v>535.70000000000005</v>
      </c>
    </row>
    <row r="96" spans="1:5" x14ac:dyDescent="0.3">
      <c r="A96" s="10" t="s">
        <v>190</v>
      </c>
      <c r="B96" s="1" t="s">
        <v>56</v>
      </c>
      <c r="C96" s="22">
        <v>450</v>
      </c>
      <c r="D96" s="80">
        <v>450</v>
      </c>
      <c r="E96" s="46">
        <v>450</v>
      </c>
    </row>
    <row r="97" spans="1:5" ht="27.6" x14ac:dyDescent="0.3">
      <c r="A97" s="10" t="s">
        <v>387</v>
      </c>
      <c r="B97" s="1" t="s">
        <v>406</v>
      </c>
      <c r="C97" s="22">
        <v>120</v>
      </c>
      <c r="D97" s="80">
        <v>140</v>
      </c>
      <c r="E97" s="46">
        <v>140</v>
      </c>
    </row>
    <row r="98" spans="1:5" ht="27.6" x14ac:dyDescent="0.3">
      <c r="A98" s="10" t="s">
        <v>191</v>
      </c>
      <c r="B98" s="1" t="s">
        <v>372</v>
      </c>
      <c r="C98" s="22">
        <v>100</v>
      </c>
      <c r="D98" s="80">
        <v>100</v>
      </c>
      <c r="E98" s="46">
        <v>100</v>
      </c>
    </row>
    <row r="99" spans="1:5" ht="27.6" x14ac:dyDescent="0.3">
      <c r="A99" s="10" t="s">
        <v>192</v>
      </c>
      <c r="B99" s="1" t="s">
        <v>57</v>
      </c>
      <c r="C99" s="22">
        <v>1000</v>
      </c>
      <c r="D99" s="95">
        <v>700</v>
      </c>
      <c r="E99" s="46">
        <v>700</v>
      </c>
    </row>
    <row r="100" spans="1:5" x14ac:dyDescent="0.3">
      <c r="A100" s="10" t="s">
        <v>453</v>
      </c>
      <c r="B100" s="1" t="s">
        <v>471</v>
      </c>
      <c r="C100" s="24">
        <v>600</v>
      </c>
      <c r="D100" s="102">
        <v>0</v>
      </c>
      <c r="E100" s="76">
        <v>0</v>
      </c>
    </row>
    <row r="101" spans="1:5" ht="27.6" x14ac:dyDescent="0.3">
      <c r="A101" s="10" t="s">
        <v>295</v>
      </c>
      <c r="B101" s="1" t="s">
        <v>58</v>
      </c>
      <c r="C101" s="25">
        <f>SUM(C95:C100)</f>
        <v>3012.36</v>
      </c>
      <c r="D101" s="82">
        <f>SUM(D95:D100)</f>
        <v>1925.7</v>
      </c>
      <c r="E101" s="53">
        <f>SUM(E95:E100)</f>
        <v>1925.7</v>
      </c>
    </row>
    <row r="102" spans="1:5" ht="27.6" x14ac:dyDescent="0.3">
      <c r="A102" s="10" t="s">
        <v>193</v>
      </c>
      <c r="B102" s="1" t="s">
        <v>59</v>
      </c>
      <c r="C102" s="26"/>
      <c r="D102" s="80"/>
      <c r="E102" s="35"/>
    </row>
    <row r="103" spans="1:5" x14ac:dyDescent="0.3">
      <c r="A103" s="10" t="s">
        <v>194</v>
      </c>
      <c r="B103" s="1" t="s">
        <v>60</v>
      </c>
      <c r="C103" s="22">
        <v>1418.39</v>
      </c>
      <c r="D103" s="80">
        <v>988.9</v>
      </c>
      <c r="E103" s="46">
        <f>D103</f>
        <v>988.9</v>
      </c>
    </row>
    <row r="104" spans="1:5" x14ac:dyDescent="0.3">
      <c r="A104" s="10" t="s">
        <v>195</v>
      </c>
      <c r="B104" s="1" t="s">
        <v>61</v>
      </c>
      <c r="C104" s="22">
        <v>450</v>
      </c>
      <c r="D104" s="80">
        <v>450</v>
      </c>
      <c r="E104" s="46">
        <v>450</v>
      </c>
    </row>
    <row r="105" spans="1:5" ht="27.6" x14ac:dyDescent="0.3">
      <c r="A105" s="10" t="s">
        <v>388</v>
      </c>
      <c r="B105" s="1" t="s">
        <v>407</v>
      </c>
      <c r="C105" s="22">
        <v>120</v>
      </c>
      <c r="D105" s="80">
        <v>140</v>
      </c>
      <c r="E105" s="46">
        <v>140</v>
      </c>
    </row>
    <row r="106" spans="1:5" ht="27.6" x14ac:dyDescent="0.3">
      <c r="A106" s="10" t="s">
        <v>196</v>
      </c>
      <c r="B106" s="1" t="s">
        <v>373</v>
      </c>
      <c r="C106" s="22">
        <v>100</v>
      </c>
      <c r="D106" s="80">
        <v>100</v>
      </c>
      <c r="E106" s="46">
        <v>100</v>
      </c>
    </row>
    <row r="107" spans="1:5" ht="27.6" x14ac:dyDescent="0.3">
      <c r="A107" s="10" t="s">
        <v>197</v>
      </c>
      <c r="B107" s="1" t="s">
        <v>62</v>
      </c>
      <c r="C107" s="22">
        <v>1000</v>
      </c>
      <c r="D107" s="95">
        <v>700</v>
      </c>
      <c r="E107" s="46">
        <v>700</v>
      </c>
    </row>
    <row r="108" spans="1:5" x14ac:dyDescent="0.3">
      <c r="A108" s="10" t="s">
        <v>454</v>
      </c>
      <c r="B108" s="1" t="s">
        <v>472</v>
      </c>
      <c r="C108" s="24">
        <v>600</v>
      </c>
      <c r="D108" s="102">
        <v>0</v>
      </c>
      <c r="E108" s="76">
        <v>0</v>
      </c>
    </row>
    <row r="109" spans="1:5" ht="27.6" x14ac:dyDescent="0.3">
      <c r="A109" s="10" t="s">
        <v>198</v>
      </c>
      <c r="B109" s="1" t="s">
        <v>63</v>
      </c>
      <c r="C109" s="25">
        <f>SUM(C103:C108)</f>
        <v>3688.3900000000003</v>
      </c>
      <c r="D109" s="82">
        <f>SUM(D103:D108)</f>
        <v>2378.9</v>
      </c>
      <c r="E109" s="53">
        <f>SUM(E103:E108)</f>
        <v>2378.9</v>
      </c>
    </row>
    <row r="110" spans="1:5" ht="27.6" x14ac:dyDescent="0.3">
      <c r="A110" s="10" t="s">
        <v>284</v>
      </c>
      <c r="B110" s="1" t="s">
        <v>64</v>
      </c>
      <c r="C110" s="22"/>
      <c r="D110" s="87"/>
      <c r="E110" s="46"/>
    </row>
    <row r="111" spans="1:5" x14ac:dyDescent="0.3">
      <c r="A111" s="10" t="s">
        <v>199</v>
      </c>
      <c r="B111" s="1" t="s">
        <v>65</v>
      </c>
      <c r="C111" s="22">
        <v>738.34</v>
      </c>
      <c r="D111" s="80">
        <v>547.79999999999995</v>
      </c>
      <c r="E111" s="46">
        <f>D111</f>
        <v>547.79999999999995</v>
      </c>
    </row>
    <row r="112" spans="1:5" x14ac:dyDescent="0.3">
      <c r="A112" s="10" t="s">
        <v>200</v>
      </c>
      <c r="B112" s="1" t="s">
        <v>66</v>
      </c>
      <c r="C112" s="22">
        <v>450</v>
      </c>
      <c r="D112" s="80">
        <v>450</v>
      </c>
      <c r="E112" s="46">
        <v>450</v>
      </c>
    </row>
    <row r="113" spans="1:5" ht="27.6" x14ac:dyDescent="0.3">
      <c r="A113" s="10" t="s">
        <v>389</v>
      </c>
      <c r="B113" s="1" t="s">
        <v>408</v>
      </c>
      <c r="C113" s="22">
        <v>120</v>
      </c>
      <c r="D113" s="80">
        <v>140</v>
      </c>
      <c r="E113" s="46">
        <v>140</v>
      </c>
    </row>
    <row r="114" spans="1:5" ht="27.6" x14ac:dyDescent="0.3">
      <c r="A114" s="10" t="s">
        <v>201</v>
      </c>
      <c r="B114" s="1" t="s">
        <v>375</v>
      </c>
      <c r="C114" s="22">
        <v>800</v>
      </c>
      <c r="D114" s="80">
        <v>250</v>
      </c>
      <c r="E114" s="46">
        <v>250</v>
      </c>
    </row>
    <row r="115" spans="1:5" x14ac:dyDescent="0.3">
      <c r="A115" s="10" t="s">
        <v>328</v>
      </c>
      <c r="B115" s="47" t="s">
        <v>329</v>
      </c>
      <c r="C115" s="22"/>
      <c r="D115" s="80"/>
      <c r="E115" s="46"/>
    </row>
    <row r="116" spans="1:5" ht="27.6" x14ac:dyDescent="0.3">
      <c r="A116" s="10" t="s">
        <v>346</v>
      </c>
      <c r="B116" s="10" t="s">
        <v>345</v>
      </c>
      <c r="C116" s="22">
        <v>1400</v>
      </c>
      <c r="D116" s="80">
        <v>900</v>
      </c>
      <c r="E116" s="46">
        <v>900</v>
      </c>
    </row>
    <row r="117" spans="1:5" x14ac:dyDescent="0.3">
      <c r="A117" s="10" t="s">
        <v>455</v>
      </c>
      <c r="B117" s="1" t="s">
        <v>473</v>
      </c>
      <c r="C117" s="24">
        <v>600</v>
      </c>
      <c r="D117" s="102">
        <v>0</v>
      </c>
      <c r="E117" s="76">
        <v>0</v>
      </c>
    </row>
    <row r="118" spans="1:5" ht="27.6" x14ac:dyDescent="0.3">
      <c r="A118" s="10" t="s">
        <v>285</v>
      </c>
      <c r="B118" s="1" t="s">
        <v>67</v>
      </c>
      <c r="C118" s="25">
        <f>SUM(C111:C117)</f>
        <v>4108.34</v>
      </c>
      <c r="D118" s="82">
        <f>SUM(D111:D117)</f>
        <v>2287.8000000000002</v>
      </c>
      <c r="E118" s="53">
        <f>SUM(E111:E117)</f>
        <v>2287.8000000000002</v>
      </c>
    </row>
    <row r="119" spans="1:5" x14ac:dyDescent="0.3">
      <c r="A119" s="10" t="s">
        <v>278</v>
      </c>
      <c r="B119" s="1" t="s">
        <v>68</v>
      </c>
      <c r="C119" s="26"/>
      <c r="D119" s="80"/>
      <c r="E119" s="35"/>
    </row>
    <row r="120" spans="1:5" x14ac:dyDescent="0.3">
      <c r="A120" s="10" t="s">
        <v>202</v>
      </c>
      <c r="B120" s="1" t="s">
        <v>69</v>
      </c>
      <c r="C120" s="22">
        <v>718.24</v>
      </c>
      <c r="D120" s="80">
        <v>520.29999999999995</v>
      </c>
      <c r="E120" s="46">
        <f>D120</f>
        <v>520.29999999999995</v>
      </c>
    </row>
    <row r="121" spans="1:5" x14ac:dyDescent="0.3">
      <c r="A121" s="10" t="s">
        <v>203</v>
      </c>
      <c r="B121" s="1" t="s">
        <v>70</v>
      </c>
      <c r="C121" s="22">
        <v>450</v>
      </c>
      <c r="D121" s="80">
        <v>450</v>
      </c>
      <c r="E121" s="46">
        <v>450</v>
      </c>
    </row>
    <row r="122" spans="1:5" ht="27.6" x14ac:dyDescent="0.3">
      <c r="A122" s="10" t="s">
        <v>204</v>
      </c>
      <c r="B122" s="1" t="s">
        <v>409</v>
      </c>
      <c r="C122" s="22">
        <v>120</v>
      </c>
      <c r="D122" s="80">
        <v>140</v>
      </c>
      <c r="E122" s="46">
        <v>140</v>
      </c>
    </row>
    <row r="123" spans="1:5" ht="27.6" x14ac:dyDescent="0.3">
      <c r="A123" s="10" t="s">
        <v>205</v>
      </c>
      <c r="B123" s="1" t="s">
        <v>374</v>
      </c>
      <c r="C123" s="22">
        <v>0</v>
      </c>
      <c r="D123" s="80" t="s">
        <v>348</v>
      </c>
      <c r="E123" s="46">
        <v>0</v>
      </c>
    </row>
    <row r="124" spans="1:5" ht="27.6" x14ac:dyDescent="0.3">
      <c r="A124" s="10" t="s">
        <v>206</v>
      </c>
      <c r="B124" s="1" t="s">
        <v>71</v>
      </c>
      <c r="C124" s="22">
        <v>1400</v>
      </c>
      <c r="D124" s="109">
        <v>0</v>
      </c>
      <c r="E124" s="112">
        <v>0</v>
      </c>
    </row>
    <row r="125" spans="1:5" x14ac:dyDescent="0.3">
      <c r="A125" s="10" t="s">
        <v>456</v>
      </c>
      <c r="B125" s="10" t="s">
        <v>457</v>
      </c>
      <c r="C125" s="24">
        <v>600</v>
      </c>
      <c r="D125" s="102">
        <v>0</v>
      </c>
      <c r="E125" s="76">
        <v>0</v>
      </c>
    </row>
    <row r="126" spans="1:5" ht="27.6" x14ac:dyDescent="0.3">
      <c r="A126" s="10" t="s">
        <v>279</v>
      </c>
      <c r="B126" s="1" t="s">
        <v>72</v>
      </c>
      <c r="C126" s="25">
        <f>SUM(C120:C125)</f>
        <v>3288.24</v>
      </c>
      <c r="D126" s="82">
        <f>SUM(D120:D125)</f>
        <v>1110.3</v>
      </c>
      <c r="E126" s="53">
        <f>SUM(E120:E125)</f>
        <v>1110.3</v>
      </c>
    </row>
    <row r="127" spans="1:5" s="63" customFormat="1" ht="27.6" x14ac:dyDescent="0.3">
      <c r="A127" s="141" t="s">
        <v>439</v>
      </c>
      <c r="B127" s="141" t="s">
        <v>440</v>
      </c>
      <c r="C127" s="67"/>
      <c r="D127" s="99"/>
      <c r="E127" s="67"/>
    </row>
    <row r="128" spans="1:5" s="63" customFormat="1" x14ac:dyDescent="0.3">
      <c r="A128" s="20" t="s">
        <v>207</v>
      </c>
      <c r="B128" s="20" t="s">
        <v>73</v>
      </c>
      <c r="C128" s="31">
        <v>1500</v>
      </c>
      <c r="D128" s="99">
        <v>1010</v>
      </c>
      <c r="E128" s="142">
        <v>1010</v>
      </c>
    </row>
    <row r="129" spans="1:5" s="63" customFormat="1" x14ac:dyDescent="0.3">
      <c r="A129" s="20" t="s">
        <v>208</v>
      </c>
      <c r="B129" s="20" t="s">
        <v>74</v>
      </c>
      <c r="C129" s="31">
        <v>450</v>
      </c>
      <c r="D129" s="99">
        <v>450</v>
      </c>
      <c r="E129" s="142">
        <v>450</v>
      </c>
    </row>
    <row r="130" spans="1:5" s="63" customFormat="1" ht="27.6" x14ac:dyDescent="0.3">
      <c r="A130" s="20" t="s">
        <v>390</v>
      </c>
      <c r="B130" s="20" t="s">
        <v>393</v>
      </c>
      <c r="C130" s="31">
        <v>120</v>
      </c>
      <c r="D130" s="99">
        <v>140</v>
      </c>
      <c r="E130" s="142">
        <v>140</v>
      </c>
    </row>
    <row r="131" spans="1:5" s="21" customFormat="1" x14ac:dyDescent="0.3">
      <c r="A131" s="20" t="s">
        <v>474</v>
      </c>
      <c r="B131" s="20" t="s">
        <v>458</v>
      </c>
      <c r="C131" s="31">
        <v>600</v>
      </c>
      <c r="D131" s="99">
        <v>800</v>
      </c>
      <c r="E131" s="142">
        <v>800</v>
      </c>
    </row>
    <row r="132" spans="1:5" s="21" customFormat="1" ht="27.6" x14ac:dyDescent="0.3">
      <c r="A132" s="20" t="s">
        <v>209</v>
      </c>
      <c r="B132" s="20" t="s">
        <v>317</v>
      </c>
      <c r="C132" s="32">
        <f>SUM(C128:C131)</f>
        <v>2670</v>
      </c>
      <c r="D132" s="143">
        <f>SUM(D128:D131)</f>
        <v>2400</v>
      </c>
      <c r="E132" s="144">
        <f>SUM(E128:E131)</f>
        <v>2400</v>
      </c>
    </row>
    <row r="133" spans="1:5" ht="27.6" x14ac:dyDescent="0.3">
      <c r="A133" s="20" t="s">
        <v>210</v>
      </c>
      <c r="B133" s="18" t="s">
        <v>75</v>
      </c>
      <c r="C133" s="46"/>
      <c r="D133" s="80"/>
      <c r="E133" s="46"/>
    </row>
    <row r="134" spans="1:5" x14ac:dyDescent="0.3">
      <c r="A134" s="20" t="s">
        <v>211</v>
      </c>
      <c r="B134" s="18" t="s">
        <v>76</v>
      </c>
      <c r="C134" s="31">
        <v>1839.82</v>
      </c>
      <c r="D134" s="84">
        <v>2149.4</v>
      </c>
      <c r="E134" s="31">
        <f>D134</f>
        <v>2149.4</v>
      </c>
    </row>
    <row r="135" spans="1:5" x14ac:dyDescent="0.3">
      <c r="A135" s="20" t="s">
        <v>212</v>
      </c>
      <c r="B135" s="18" t="s">
        <v>77</v>
      </c>
      <c r="C135" s="31">
        <v>450</v>
      </c>
      <c r="D135" s="84">
        <v>450</v>
      </c>
      <c r="E135" s="31">
        <v>450</v>
      </c>
    </row>
    <row r="136" spans="1:5" ht="27.6" x14ac:dyDescent="0.3">
      <c r="A136" s="20" t="s">
        <v>391</v>
      </c>
      <c r="B136" s="18" t="s">
        <v>394</v>
      </c>
      <c r="C136" s="31">
        <v>120</v>
      </c>
      <c r="D136" s="84">
        <v>140</v>
      </c>
      <c r="E136" s="31">
        <v>140</v>
      </c>
    </row>
    <row r="137" spans="1:5" x14ac:dyDescent="0.3">
      <c r="A137" s="20" t="s">
        <v>475</v>
      </c>
      <c r="B137" s="18" t="s">
        <v>459</v>
      </c>
      <c r="C137" s="50">
        <v>600</v>
      </c>
      <c r="D137" s="103">
        <v>0</v>
      </c>
      <c r="E137" s="111">
        <v>0</v>
      </c>
    </row>
    <row r="138" spans="1:5" ht="27.6" x14ac:dyDescent="0.3">
      <c r="A138" s="10" t="s">
        <v>213</v>
      </c>
      <c r="B138" s="1" t="s">
        <v>318</v>
      </c>
      <c r="C138" s="33">
        <f>SUM(C134:C137)</f>
        <v>3009.8199999999997</v>
      </c>
      <c r="D138" s="88">
        <f>SUM(D134:D137)</f>
        <v>2739.4</v>
      </c>
      <c r="E138" s="55">
        <f>SUM(E134:E137)</f>
        <v>2739.4</v>
      </c>
    </row>
    <row r="139" spans="1:5" x14ac:dyDescent="0.3">
      <c r="A139" s="10" t="s">
        <v>319</v>
      </c>
      <c r="B139" s="1" t="s">
        <v>322</v>
      </c>
      <c r="C139" s="34"/>
      <c r="D139" s="84"/>
      <c r="E139" s="30"/>
    </row>
    <row r="140" spans="1:5" x14ac:dyDescent="0.3">
      <c r="A140" s="10" t="s">
        <v>214</v>
      </c>
      <c r="B140" s="1" t="s">
        <v>320</v>
      </c>
      <c r="C140" s="28">
        <v>1175.18</v>
      </c>
      <c r="D140" s="84">
        <v>917.4</v>
      </c>
      <c r="E140" s="31">
        <f>D140</f>
        <v>917.4</v>
      </c>
    </row>
    <row r="141" spans="1:5" x14ac:dyDescent="0.3">
      <c r="A141" s="10" t="s">
        <v>215</v>
      </c>
      <c r="B141" s="1" t="s">
        <v>321</v>
      </c>
      <c r="C141" s="28">
        <v>450</v>
      </c>
      <c r="D141" s="84">
        <v>450</v>
      </c>
      <c r="E141" s="31">
        <v>450</v>
      </c>
    </row>
    <row r="142" spans="1:5" ht="27.6" x14ac:dyDescent="0.3">
      <c r="A142" s="10" t="s">
        <v>392</v>
      </c>
      <c r="B142" s="1" t="s">
        <v>395</v>
      </c>
      <c r="C142" s="28">
        <v>120</v>
      </c>
      <c r="D142" s="84">
        <v>140</v>
      </c>
      <c r="E142" s="31">
        <v>140</v>
      </c>
    </row>
    <row r="143" spans="1:5" x14ac:dyDescent="0.3">
      <c r="A143" s="10" t="s">
        <v>216</v>
      </c>
      <c r="B143" s="1" t="s">
        <v>460</v>
      </c>
      <c r="C143" s="28">
        <v>600</v>
      </c>
      <c r="D143" s="113">
        <v>0</v>
      </c>
      <c r="E143" s="114">
        <v>0</v>
      </c>
    </row>
    <row r="144" spans="1:5" x14ac:dyDescent="0.3">
      <c r="A144" s="10" t="s">
        <v>217</v>
      </c>
      <c r="B144" s="1" t="s">
        <v>78</v>
      </c>
      <c r="C144" s="29">
        <v>1200</v>
      </c>
      <c r="D144" s="93">
        <v>900</v>
      </c>
      <c r="E144" s="50">
        <v>900</v>
      </c>
    </row>
    <row r="145" spans="1:5" ht="27.6" x14ac:dyDescent="0.3">
      <c r="A145" s="10" t="s">
        <v>296</v>
      </c>
      <c r="B145" s="1" t="s">
        <v>323</v>
      </c>
      <c r="C145" s="33">
        <f>SUM(C140:C144)</f>
        <v>3545.1800000000003</v>
      </c>
      <c r="D145" s="88">
        <f>SUM(D140:D144)</f>
        <v>2407.4</v>
      </c>
      <c r="E145" s="55">
        <f>SUM(E140:E144)</f>
        <v>2407.4</v>
      </c>
    </row>
    <row r="146" spans="1:5" s="19" customFormat="1" x14ac:dyDescent="0.3">
      <c r="A146" s="18" t="s">
        <v>298</v>
      </c>
      <c r="B146" s="18" t="s">
        <v>297</v>
      </c>
      <c r="C146" s="35"/>
      <c r="D146" s="80"/>
      <c r="E146" s="35"/>
    </row>
    <row r="147" spans="1:5" s="19" customFormat="1" x14ac:dyDescent="0.3">
      <c r="A147" s="18" t="s">
        <v>304</v>
      </c>
      <c r="B147" s="18" t="s">
        <v>300</v>
      </c>
      <c r="C147" s="36">
        <v>1106.8399999999999</v>
      </c>
      <c r="D147" s="80">
        <v>865.7</v>
      </c>
      <c r="E147" s="36">
        <f>D147</f>
        <v>865.7</v>
      </c>
    </row>
    <row r="148" spans="1:5" s="19" customFormat="1" x14ac:dyDescent="0.3">
      <c r="A148" s="18" t="s">
        <v>303</v>
      </c>
      <c r="B148" s="18" t="s">
        <v>299</v>
      </c>
      <c r="C148" s="36">
        <v>800</v>
      </c>
      <c r="D148" s="80">
        <v>800</v>
      </c>
      <c r="E148" s="36">
        <v>800</v>
      </c>
    </row>
    <row r="149" spans="1:5" s="19" customFormat="1" ht="27.6" x14ac:dyDescent="0.3">
      <c r="A149" s="18" t="s">
        <v>305</v>
      </c>
      <c r="B149" s="18" t="s">
        <v>396</v>
      </c>
      <c r="C149" s="36">
        <v>120</v>
      </c>
      <c r="D149" s="80">
        <v>140</v>
      </c>
      <c r="E149" s="36">
        <v>140</v>
      </c>
    </row>
    <row r="150" spans="1:5" s="19" customFormat="1" x14ac:dyDescent="0.3">
      <c r="A150" s="18" t="s">
        <v>476</v>
      </c>
      <c r="B150" s="18" t="s">
        <v>461</v>
      </c>
      <c r="C150" s="36">
        <v>600</v>
      </c>
      <c r="D150" s="109">
        <v>0</v>
      </c>
      <c r="E150" s="110">
        <v>0</v>
      </c>
    </row>
    <row r="151" spans="1:5" s="19" customFormat="1" x14ac:dyDescent="0.3">
      <c r="A151" s="18" t="s">
        <v>302</v>
      </c>
      <c r="B151" s="18" t="s">
        <v>301</v>
      </c>
      <c r="C151" s="37">
        <f>SUM(C147:C150)</f>
        <v>2626.84</v>
      </c>
      <c r="D151" s="89">
        <f>SUM(D147:D150)</f>
        <v>1805.7</v>
      </c>
      <c r="E151" s="37">
        <f>SUM(E147:E150)</f>
        <v>1805.7</v>
      </c>
    </row>
    <row r="152" spans="1:5" ht="28.2" thickBot="1" x14ac:dyDescent="0.35">
      <c r="A152" s="10" t="s">
        <v>218</v>
      </c>
      <c r="B152" s="1" t="s">
        <v>79</v>
      </c>
      <c r="C152" s="27">
        <f>SUM(C93, C101, C109, C118, C126, C132, C138, C145, C151)</f>
        <v>28279.11</v>
      </c>
      <c r="D152" s="83">
        <f>SUM(D93, D101, D109, D118, D126, D132, D138, D145, D151)</f>
        <v>19751.899999999998</v>
      </c>
      <c r="E152" s="54">
        <f>SUM(E93, E101, E109, E118, E126, E132, E138, E145, E151)</f>
        <v>19751.899999999998</v>
      </c>
    </row>
    <row r="153" spans="1:5" ht="15" thickTop="1" x14ac:dyDescent="0.3">
      <c r="A153" s="10" t="s">
        <v>219</v>
      </c>
      <c r="B153" s="1" t="s">
        <v>80</v>
      </c>
      <c r="C153" s="26"/>
      <c r="D153" s="80"/>
      <c r="E153" s="35"/>
    </row>
    <row r="154" spans="1:5" ht="27.6" x14ac:dyDescent="0.3">
      <c r="A154" s="10" t="s">
        <v>290</v>
      </c>
      <c r="B154" s="1" t="s">
        <v>291</v>
      </c>
      <c r="C154" s="22"/>
      <c r="D154" s="80"/>
      <c r="E154" s="46"/>
    </row>
    <row r="155" spans="1:5" s="21" customFormat="1" ht="27.6" x14ac:dyDescent="0.3">
      <c r="A155" s="20" t="s">
        <v>220</v>
      </c>
      <c r="B155" s="18" t="s">
        <v>347</v>
      </c>
      <c r="C155" s="46">
        <v>3000</v>
      </c>
      <c r="D155" s="95">
        <v>3000</v>
      </c>
      <c r="E155" s="46">
        <v>3000</v>
      </c>
    </row>
    <row r="156" spans="1:5" s="77" customFormat="1" ht="27.6" x14ac:dyDescent="0.3">
      <c r="A156" s="20" t="s">
        <v>221</v>
      </c>
      <c r="B156" s="18" t="s">
        <v>81</v>
      </c>
      <c r="C156" s="52">
        <v>4000</v>
      </c>
      <c r="D156" s="102" t="s">
        <v>348</v>
      </c>
      <c r="E156" s="76">
        <v>0</v>
      </c>
    </row>
    <row r="157" spans="1:5" x14ac:dyDescent="0.3">
      <c r="A157" s="10" t="s">
        <v>82</v>
      </c>
      <c r="B157" s="1" t="s">
        <v>82</v>
      </c>
      <c r="C157" s="25">
        <f>SUM(C155:C156)</f>
        <v>7000</v>
      </c>
      <c r="D157" s="82">
        <f>SUM(D155:D156)</f>
        <v>3000</v>
      </c>
      <c r="E157" s="53">
        <f>SUM(E155:E156)</f>
        <v>3000</v>
      </c>
    </row>
    <row r="158" spans="1:5" ht="27.6" x14ac:dyDescent="0.3">
      <c r="A158" s="10" t="s">
        <v>222</v>
      </c>
      <c r="B158" s="1" t="s">
        <v>83</v>
      </c>
      <c r="C158" s="26">
        <v>1000</v>
      </c>
      <c r="D158" s="80">
        <v>825</v>
      </c>
      <c r="E158" s="35">
        <v>825</v>
      </c>
    </row>
    <row r="159" spans="1:5" ht="37.799999999999997" customHeight="1" x14ac:dyDescent="0.3">
      <c r="A159" s="10" t="s">
        <v>223</v>
      </c>
      <c r="B159" s="1" t="s">
        <v>397</v>
      </c>
      <c r="C159" s="22">
        <v>0</v>
      </c>
      <c r="D159" s="80">
        <v>0</v>
      </c>
      <c r="E159" s="46" t="s">
        <v>378</v>
      </c>
    </row>
    <row r="160" spans="1:5" ht="27.6" x14ac:dyDescent="0.3">
      <c r="A160" s="10" t="s">
        <v>224</v>
      </c>
      <c r="B160" s="1" t="s">
        <v>84</v>
      </c>
      <c r="C160" s="22">
        <v>450</v>
      </c>
      <c r="D160" s="80">
        <v>450</v>
      </c>
      <c r="E160" s="46">
        <v>450</v>
      </c>
    </row>
    <row r="161" spans="1:5" s="63" customFormat="1" ht="27.6" x14ac:dyDescent="0.3">
      <c r="A161" s="20" t="s">
        <v>225</v>
      </c>
      <c r="B161" s="20" t="s">
        <v>85</v>
      </c>
      <c r="C161" s="50">
        <v>4000</v>
      </c>
      <c r="D161" s="131">
        <v>1000</v>
      </c>
      <c r="E161" s="132">
        <v>1000</v>
      </c>
    </row>
    <row r="162" spans="1:5" s="21" customFormat="1" ht="28.2" thickBot="1" x14ac:dyDescent="0.35">
      <c r="A162" s="20" t="s">
        <v>350</v>
      </c>
      <c r="B162" s="20" t="s">
        <v>351</v>
      </c>
      <c r="C162" s="96">
        <f>SUM(C157:C161)</f>
        <v>12450</v>
      </c>
      <c r="D162" s="97">
        <f>SUM(D157:D161)</f>
        <v>5275</v>
      </c>
      <c r="E162" s="54">
        <f>SUM(E157:E161)</f>
        <v>5275</v>
      </c>
    </row>
    <row r="163" spans="1:5" ht="15" thickTop="1" x14ac:dyDescent="0.3">
      <c r="A163" s="10" t="s">
        <v>226</v>
      </c>
      <c r="B163" s="1" t="s">
        <v>86</v>
      </c>
      <c r="C163" s="26"/>
      <c r="D163" s="80" t="s">
        <v>348</v>
      </c>
      <c r="E163" s="35">
        <v>0</v>
      </c>
    </row>
    <row r="164" spans="1:5" s="63" customFormat="1" ht="27.6" x14ac:dyDescent="0.3">
      <c r="A164" s="20" t="s">
        <v>227</v>
      </c>
      <c r="B164" s="18" t="s">
        <v>87</v>
      </c>
      <c r="C164" s="46">
        <v>1500</v>
      </c>
      <c r="D164" s="104" t="s">
        <v>348</v>
      </c>
      <c r="E164" s="48">
        <v>0</v>
      </c>
    </row>
    <row r="165" spans="1:5" s="63" customFormat="1" ht="27.6" x14ac:dyDescent="0.3">
      <c r="A165" s="20" t="s">
        <v>228</v>
      </c>
      <c r="B165" s="18" t="s">
        <v>88</v>
      </c>
      <c r="C165" s="46">
        <v>1500</v>
      </c>
      <c r="D165" s="104" t="s">
        <v>348</v>
      </c>
      <c r="E165" s="48">
        <v>0</v>
      </c>
    </row>
    <row r="166" spans="1:5" s="63" customFormat="1" ht="27.6" x14ac:dyDescent="0.3">
      <c r="A166" s="20" t="s">
        <v>229</v>
      </c>
      <c r="B166" s="18" t="s">
        <v>89</v>
      </c>
      <c r="C166" s="46">
        <v>1500</v>
      </c>
      <c r="D166" s="104" t="s">
        <v>348</v>
      </c>
      <c r="E166" s="48">
        <v>0</v>
      </c>
    </row>
    <row r="167" spans="1:5" s="63" customFormat="1" ht="27.6" x14ac:dyDescent="0.3">
      <c r="A167" s="20" t="s">
        <v>230</v>
      </c>
      <c r="B167" s="18" t="s">
        <v>477</v>
      </c>
      <c r="C167" s="46">
        <v>1500</v>
      </c>
      <c r="D167" s="104" t="s">
        <v>348</v>
      </c>
      <c r="E167" s="48">
        <v>0</v>
      </c>
    </row>
    <row r="168" spans="1:5" s="63" customFormat="1" ht="27.6" x14ac:dyDescent="0.3">
      <c r="A168" s="20" t="s">
        <v>231</v>
      </c>
      <c r="B168" s="18" t="s">
        <v>90</v>
      </c>
      <c r="C168" s="46">
        <v>0</v>
      </c>
      <c r="D168" s="104" t="s">
        <v>348</v>
      </c>
      <c r="E168" s="48">
        <v>0</v>
      </c>
    </row>
    <row r="169" spans="1:5" ht="27.6" x14ac:dyDescent="0.3">
      <c r="A169" s="10" t="s">
        <v>232</v>
      </c>
      <c r="B169" s="1" t="s">
        <v>309</v>
      </c>
      <c r="C169" s="29">
        <v>800</v>
      </c>
      <c r="D169" s="85">
        <v>800</v>
      </c>
      <c r="E169" s="50">
        <v>800</v>
      </c>
    </row>
    <row r="170" spans="1:5" x14ac:dyDescent="0.3">
      <c r="A170" s="10" t="s">
        <v>233</v>
      </c>
      <c r="B170" s="1" t="s">
        <v>91</v>
      </c>
      <c r="C170" s="25">
        <f>SUM(C164:C169)</f>
        <v>6800</v>
      </c>
      <c r="D170" s="82">
        <f>SUM(D164:D169)</f>
        <v>800</v>
      </c>
      <c r="E170" s="53">
        <f>SUM(E164:E169)</f>
        <v>800</v>
      </c>
    </row>
    <row r="171" spans="1:5" ht="27.45" customHeight="1" x14ac:dyDescent="0.3">
      <c r="A171" s="10" t="s">
        <v>306</v>
      </c>
      <c r="B171" s="1" t="s">
        <v>307</v>
      </c>
      <c r="C171" s="26"/>
      <c r="D171" s="80"/>
      <c r="E171" s="35"/>
    </row>
    <row r="172" spans="1:5" s="69" customFormat="1" ht="27.6" x14ac:dyDescent="0.3">
      <c r="A172" s="20" t="s">
        <v>234</v>
      </c>
      <c r="B172" s="18" t="s">
        <v>308</v>
      </c>
      <c r="C172" s="46">
        <v>2000</v>
      </c>
      <c r="D172" s="101">
        <v>500</v>
      </c>
      <c r="E172" s="68">
        <v>500</v>
      </c>
    </row>
    <row r="173" spans="1:5" s="21" customFormat="1" ht="41.4" x14ac:dyDescent="0.3">
      <c r="A173" s="20" t="s">
        <v>235</v>
      </c>
      <c r="B173" s="18" t="s">
        <v>92</v>
      </c>
      <c r="C173" s="46">
        <v>500</v>
      </c>
      <c r="D173" s="80">
        <v>500</v>
      </c>
      <c r="E173" s="46">
        <v>500</v>
      </c>
    </row>
    <row r="174" spans="1:5" ht="27.6" x14ac:dyDescent="0.3">
      <c r="A174" s="10" t="s">
        <v>236</v>
      </c>
      <c r="B174" s="1" t="s">
        <v>478</v>
      </c>
      <c r="C174" s="24">
        <v>0</v>
      </c>
      <c r="D174" s="81">
        <v>1200</v>
      </c>
      <c r="E174" s="52">
        <v>1200</v>
      </c>
    </row>
    <row r="175" spans="1:5" s="66" customFormat="1" ht="27.6" x14ac:dyDescent="0.3">
      <c r="A175" s="20" t="s">
        <v>237</v>
      </c>
      <c r="B175" s="18" t="s">
        <v>93</v>
      </c>
      <c r="C175" s="53">
        <f>SUM(C172:C174)</f>
        <v>2500</v>
      </c>
      <c r="D175" s="105">
        <f>SUM(D172:D174)</f>
        <v>2200</v>
      </c>
      <c r="E175" s="49">
        <f>SUM(E172:E174)</f>
        <v>2200</v>
      </c>
    </row>
    <row r="176" spans="1:5" ht="27.6" x14ac:dyDescent="0.3">
      <c r="A176" s="10" t="s">
        <v>238</v>
      </c>
      <c r="B176" s="1" t="s">
        <v>292</v>
      </c>
      <c r="C176" s="26"/>
      <c r="D176" s="80"/>
      <c r="E176" s="35"/>
    </row>
    <row r="177" spans="1:5" s="69" customFormat="1" ht="27.6" x14ac:dyDescent="0.3">
      <c r="A177" s="20" t="s">
        <v>239</v>
      </c>
      <c r="B177" s="18" t="s">
        <v>419</v>
      </c>
      <c r="C177" s="31">
        <v>1600</v>
      </c>
      <c r="D177" s="100">
        <v>300</v>
      </c>
      <c r="E177" s="70">
        <v>200</v>
      </c>
    </row>
    <row r="178" spans="1:5" s="69" customFormat="1" ht="27.6" x14ac:dyDescent="0.3">
      <c r="A178" s="20" t="s">
        <v>413</v>
      </c>
      <c r="B178" s="18" t="s">
        <v>418</v>
      </c>
      <c r="C178" s="31">
        <v>2200</v>
      </c>
      <c r="D178" s="113">
        <v>700</v>
      </c>
      <c r="E178" s="114">
        <v>500</v>
      </c>
    </row>
    <row r="179" spans="1:5" s="69" customFormat="1" ht="27.6" x14ac:dyDescent="0.3">
      <c r="A179" s="20" t="s">
        <v>414</v>
      </c>
      <c r="B179" s="18" t="s">
        <v>417</v>
      </c>
      <c r="C179" s="31">
        <v>1800</v>
      </c>
      <c r="D179" s="113">
        <v>700</v>
      </c>
      <c r="E179" s="114">
        <v>500</v>
      </c>
    </row>
    <row r="180" spans="1:5" s="69" customFormat="1" ht="27.6" x14ac:dyDescent="0.3">
      <c r="A180" s="20" t="s">
        <v>415</v>
      </c>
      <c r="B180" s="18" t="s">
        <v>420</v>
      </c>
      <c r="C180" s="31">
        <v>1400</v>
      </c>
      <c r="D180" s="100" t="s">
        <v>348</v>
      </c>
      <c r="E180" s="70">
        <v>0</v>
      </c>
    </row>
    <row r="181" spans="1:5" s="69" customFormat="1" ht="27.6" x14ac:dyDescent="0.3">
      <c r="A181" s="20" t="s">
        <v>416</v>
      </c>
      <c r="B181" s="18" t="s">
        <v>421</v>
      </c>
      <c r="C181" s="50">
        <v>0</v>
      </c>
      <c r="D181" s="106" t="s">
        <v>348</v>
      </c>
      <c r="E181" s="71">
        <v>0</v>
      </c>
    </row>
    <row r="182" spans="1:5" s="69" customFormat="1" ht="27.6" x14ac:dyDescent="0.3">
      <c r="A182" s="20" t="s">
        <v>240</v>
      </c>
      <c r="B182" s="18" t="s">
        <v>94</v>
      </c>
      <c r="C182" s="55">
        <f>SUM(C177:C181)</f>
        <v>7000</v>
      </c>
      <c r="D182" s="107">
        <f>SUM(D177:D181)</f>
        <v>1700</v>
      </c>
      <c r="E182" s="72">
        <v>1700</v>
      </c>
    </row>
    <row r="183" spans="1:5" s="69" customFormat="1" ht="27.6" x14ac:dyDescent="0.3">
      <c r="A183" s="20" t="s">
        <v>241</v>
      </c>
      <c r="B183" s="18" t="s">
        <v>95</v>
      </c>
      <c r="C183" s="30">
        <v>1500</v>
      </c>
      <c r="D183" s="99" t="s">
        <v>348</v>
      </c>
      <c r="E183" s="67">
        <v>0</v>
      </c>
    </row>
    <row r="184" spans="1:5" s="69" customFormat="1" ht="27.6" x14ac:dyDescent="0.3">
      <c r="A184" s="20" t="s">
        <v>242</v>
      </c>
      <c r="B184" s="18" t="s">
        <v>96</v>
      </c>
      <c r="C184" s="50">
        <v>1500</v>
      </c>
      <c r="D184" s="117" t="s">
        <v>348</v>
      </c>
      <c r="E184" s="118">
        <v>0</v>
      </c>
    </row>
    <row r="185" spans="1:5" s="69" customFormat="1" ht="28.2" thickBot="1" x14ac:dyDescent="0.35">
      <c r="A185" s="20" t="s">
        <v>243</v>
      </c>
      <c r="B185" s="18" t="s">
        <v>97</v>
      </c>
      <c r="C185" s="96">
        <f>SUM(C182:C184)</f>
        <v>10000</v>
      </c>
      <c r="D185" s="108">
        <f>SUM(D182:D184)</f>
        <v>1700</v>
      </c>
      <c r="E185" s="74">
        <f>SUM(E182:E184)</f>
        <v>1700</v>
      </c>
    </row>
    <row r="186" spans="1:5" ht="28.2" thickTop="1" x14ac:dyDescent="0.3">
      <c r="A186" s="10" t="s">
        <v>340</v>
      </c>
      <c r="B186" s="10" t="s">
        <v>341</v>
      </c>
      <c r="C186" s="34"/>
      <c r="D186" s="84"/>
      <c r="E186" s="30"/>
    </row>
    <row r="187" spans="1:5" ht="41.4" x14ac:dyDescent="0.3">
      <c r="A187" s="10" t="s">
        <v>244</v>
      </c>
      <c r="B187" s="1" t="s">
        <v>98</v>
      </c>
      <c r="C187" s="22">
        <v>2200</v>
      </c>
      <c r="D187" s="80">
        <v>2200</v>
      </c>
      <c r="E187" s="46">
        <v>2200</v>
      </c>
    </row>
    <row r="188" spans="1:5" ht="27.6" x14ac:dyDescent="0.3">
      <c r="A188" s="10" t="s">
        <v>245</v>
      </c>
      <c r="B188" s="1" t="s">
        <v>99</v>
      </c>
      <c r="C188" s="22">
        <v>2400</v>
      </c>
      <c r="D188" s="80">
        <v>2400</v>
      </c>
      <c r="E188" s="46">
        <v>2400</v>
      </c>
    </row>
    <row r="189" spans="1:5" s="65" customFormat="1" ht="27.6" x14ac:dyDescent="0.3">
      <c r="A189" s="20" t="s">
        <v>246</v>
      </c>
      <c r="B189" s="20" t="s">
        <v>100</v>
      </c>
      <c r="C189" s="50">
        <v>2820</v>
      </c>
      <c r="D189" s="93">
        <v>2820</v>
      </c>
      <c r="E189" s="64">
        <v>8820</v>
      </c>
    </row>
    <row r="190" spans="1:5" s="65" customFormat="1" ht="30" customHeight="1" x14ac:dyDescent="0.3">
      <c r="A190" s="20" t="s">
        <v>338</v>
      </c>
      <c r="B190" s="20" t="s">
        <v>339</v>
      </c>
      <c r="C190" s="55">
        <f>SUM(C187:C189)</f>
        <v>7420</v>
      </c>
      <c r="D190" s="94">
        <f>SUM(D187:D189)</f>
        <v>7420</v>
      </c>
      <c r="E190" s="75">
        <f>SUM(E187:E189)</f>
        <v>13420</v>
      </c>
    </row>
    <row r="191" spans="1:5" x14ac:dyDescent="0.3">
      <c r="A191" s="10" t="s">
        <v>247</v>
      </c>
      <c r="B191" s="1" t="s">
        <v>101</v>
      </c>
      <c r="C191" s="26"/>
      <c r="D191" s="80"/>
      <c r="E191" s="35"/>
    </row>
    <row r="192" spans="1:5" ht="27.6" x14ac:dyDescent="0.3">
      <c r="A192" s="10" t="s">
        <v>412</v>
      </c>
      <c r="B192" s="1" t="s">
        <v>102</v>
      </c>
      <c r="C192" s="22">
        <v>100</v>
      </c>
      <c r="D192" s="80">
        <v>100</v>
      </c>
      <c r="E192" s="46">
        <v>100</v>
      </c>
    </row>
    <row r="193" spans="1:5" ht="30" customHeight="1" x14ac:dyDescent="0.3">
      <c r="A193" s="10" t="s">
        <v>248</v>
      </c>
      <c r="B193" s="1" t="s">
        <v>103</v>
      </c>
      <c r="C193" s="22">
        <v>100</v>
      </c>
      <c r="D193" s="80">
        <v>100</v>
      </c>
      <c r="E193" s="46">
        <v>100</v>
      </c>
    </row>
    <row r="194" spans="1:5" ht="27.6" x14ac:dyDescent="0.3">
      <c r="A194" s="10" t="s">
        <v>249</v>
      </c>
      <c r="B194" s="1" t="s">
        <v>95</v>
      </c>
      <c r="C194" s="22">
        <v>100</v>
      </c>
      <c r="D194" s="80">
        <v>100</v>
      </c>
      <c r="E194" s="46">
        <v>100</v>
      </c>
    </row>
    <row r="195" spans="1:5" ht="27.6" x14ac:dyDescent="0.3">
      <c r="A195" s="10" t="s">
        <v>250</v>
      </c>
      <c r="B195" s="1" t="s">
        <v>94</v>
      </c>
      <c r="C195" s="24">
        <v>200</v>
      </c>
      <c r="D195" s="81">
        <v>200</v>
      </c>
      <c r="E195" s="52">
        <v>200</v>
      </c>
    </row>
    <row r="196" spans="1:5" ht="27.6" x14ac:dyDescent="0.3">
      <c r="A196" s="10" t="s">
        <v>251</v>
      </c>
      <c r="B196" s="1" t="s">
        <v>95</v>
      </c>
      <c r="C196" s="25">
        <f>SUM(C192:C195)</f>
        <v>500</v>
      </c>
      <c r="D196" s="82">
        <f>SUM(D192:D195)</f>
        <v>500</v>
      </c>
      <c r="E196" s="53">
        <f>SUM(E192:E195)</f>
        <v>500</v>
      </c>
    </row>
    <row r="197" spans="1:5" s="21" customFormat="1" ht="27.6" x14ac:dyDescent="0.3">
      <c r="A197" s="20" t="s">
        <v>342</v>
      </c>
      <c r="B197" s="62" t="s">
        <v>343</v>
      </c>
      <c r="C197" s="35"/>
      <c r="D197" s="80"/>
      <c r="E197" s="35"/>
    </row>
    <row r="198" spans="1:5" s="21" customFormat="1" ht="27.6" x14ac:dyDescent="0.3">
      <c r="A198" s="20" t="s">
        <v>252</v>
      </c>
      <c r="B198" s="18" t="s">
        <v>331</v>
      </c>
      <c r="C198" s="31">
        <v>0</v>
      </c>
      <c r="D198" s="84">
        <v>0</v>
      </c>
      <c r="E198" s="31">
        <v>0</v>
      </c>
    </row>
    <row r="199" spans="1:5" s="21" customFormat="1" ht="41.4" x14ac:dyDescent="0.3">
      <c r="A199" s="20" t="s">
        <v>253</v>
      </c>
      <c r="B199" s="18" t="s">
        <v>104</v>
      </c>
      <c r="C199" s="31">
        <v>800</v>
      </c>
      <c r="D199" s="129">
        <v>500</v>
      </c>
      <c r="E199" s="130">
        <v>500</v>
      </c>
    </row>
    <row r="200" spans="1:5" s="21" customFormat="1" ht="27.6" x14ac:dyDescent="0.3">
      <c r="A200" s="20" t="s">
        <v>254</v>
      </c>
      <c r="B200" s="18" t="s">
        <v>105</v>
      </c>
      <c r="C200" s="46">
        <v>1000</v>
      </c>
      <c r="D200" s="133">
        <v>500</v>
      </c>
      <c r="E200" s="134">
        <v>500</v>
      </c>
    </row>
    <row r="201" spans="1:5" s="21" customFormat="1" ht="27.6" x14ac:dyDescent="0.3">
      <c r="A201" s="20" t="s">
        <v>255</v>
      </c>
      <c r="B201" s="18" t="s">
        <v>106</v>
      </c>
      <c r="C201" s="52">
        <v>1000</v>
      </c>
      <c r="D201" s="135">
        <v>700</v>
      </c>
      <c r="E201" s="132">
        <v>700</v>
      </c>
    </row>
    <row r="202" spans="1:5" s="21" customFormat="1" ht="27.6" x14ac:dyDescent="0.3">
      <c r="A202" s="20" t="s">
        <v>332</v>
      </c>
      <c r="B202" s="62" t="s">
        <v>344</v>
      </c>
      <c r="C202" s="53">
        <f>SUM(C198:C201)</f>
        <v>2800</v>
      </c>
      <c r="D202" s="82">
        <f>SUM(D198:D201)</f>
        <v>1700</v>
      </c>
      <c r="E202" s="53">
        <f>SUM(E198:E201)</f>
        <v>1700</v>
      </c>
    </row>
    <row r="203" spans="1:5" x14ac:dyDescent="0.3">
      <c r="A203" s="10" t="s">
        <v>256</v>
      </c>
      <c r="B203" s="1" t="s">
        <v>107</v>
      </c>
      <c r="C203" s="26"/>
      <c r="D203" s="80"/>
      <c r="E203" s="35"/>
    </row>
    <row r="204" spans="1:5" ht="27.6" x14ac:dyDescent="0.3">
      <c r="A204" s="10" t="s">
        <v>257</v>
      </c>
      <c r="B204" s="1" t="s">
        <v>108</v>
      </c>
      <c r="C204" s="22">
        <v>100</v>
      </c>
      <c r="D204" s="80">
        <v>100</v>
      </c>
      <c r="E204" s="46">
        <v>100</v>
      </c>
    </row>
    <row r="205" spans="1:5" ht="27.6" x14ac:dyDescent="0.3">
      <c r="A205" s="10" t="s">
        <v>258</v>
      </c>
      <c r="B205" s="1" t="s">
        <v>109</v>
      </c>
      <c r="C205" s="22">
        <v>5000</v>
      </c>
      <c r="D205" s="80">
        <v>5000</v>
      </c>
      <c r="E205" s="46">
        <v>5000</v>
      </c>
    </row>
    <row r="206" spans="1:5" x14ac:dyDescent="0.3">
      <c r="A206" s="10" t="s">
        <v>259</v>
      </c>
      <c r="B206" s="1" t="s">
        <v>110</v>
      </c>
      <c r="C206" s="22">
        <v>950</v>
      </c>
      <c r="D206" s="80">
        <v>950</v>
      </c>
      <c r="E206" s="46">
        <v>950</v>
      </c>
    </row>
    <row r="207" spans="1:5" x14ac:dyDescent="0.3">
      <c r="A207" s="10" t="s">
        <v>260</v>
      </c>
      <c r="B207" s="1" t="s">
        <v>111</v>
      </c>
      <c r="C207" s="28">
        <v>1000</v>
      </c>
      <c r="D207" s="84">
        <v>1000</v>
      </c>
      <c r="E207" s="31">
        <v>1000</v>
      </c>
    </row>
    <row r="208" spans="1:5" x14ac:dyDescent="0.3">
      <c r="A208" s="10" t="s">
        <v>261</v>
      </c>
      <c r="B208" s="1" t="s">
        <v>112</v>
      </c>
      <c r="C208" s="24"/>
      <c r="D208" s="81"/>
      <c r="E208" s="52"/>
    </row>
    <row r="209" spans="1:5" ht="27.6" x14ac:dyDescent="0.3">
      <c r="A209" s="10" t="s">
        <v>262</v>
      </c>
      <c r="B209" s="1" t="s">
        <v>113</v>
      </c>
      <c r="C209" s="25">
        <f>SUM(C204:C208)</f>
        <v>7050</v>
      </c>
      <c r="D209" s="82">
        <f>SUM(D204:D208)</f>
        <v>7050</v>
      </c>
      <c r="E209" s="53">
        <f>SUM(E204:E208)</f>
        <v>7050</v>
      </c>
    </row>
    <row r="210" spans="1:5" x14ac:dyDescent="0.3">
      <c r="A210" s="10" t="s">
        <v>263</v>
      </c>
      <c r="B210" s="1" t="s">
        <v>114</v>
      </c>
      <c r="C210" s="26"/>
      <c r="D210" s="80"/>
      <c r="E210" s="35"/>
    </row>
    <row r="211" spans="1:5" x14ac:dyDescent="0.3">
      <c r="A211" s="10" t="s">
        <v>264</v>
      </c>
      <c r="B211" s="1" t="s">
        <v>115</v>
      </c>
      <c r="C211" s="39">
        <v>350</v>
      </c>
      <c r="D211" s="89">
        <v>350</v>
      </c>
      <c r="E211" s="56">
        <v>350</v>
      </c>
    </row>
    <row r="212" spans="1:5" x14ac:dyDescent="0.3">
      <c r="A212" s="10" t="s">
        <v>265</v>
      </c>
      <c r="B212" s="1" t="s">
        <v>116</v>
      </c>
      <c r="C212" s="22"/>
      <c r="D212" s="80"/>
      <c r="E212" s="46"/>
    </row>
    <row r="213" spans="1:5" x14ac:dyDescent="0.3">
      <c r="A213" s="10" t="s">
        <v>266</v>
      </c>
      <c r="B213" s="1" t="s">
        <v>117</v>
      </c>
      <c r="C213" s="22"/>
      <c r="D213" s="80"/>
      <c r="E213" s="46"/>
    </row>
    <row r="214" spans="1:5" ht="27.6" x14ac:dyDescent="0.3">
      <c r="A214" s="10" t="s">
        <v>267</v>
      </c>
      <c r="B214" s="1" t="s">
        <v>118</v>
      </c>
      <c r="C214" s="22">
        <v>180</v>
      </c>
      <c r="D214" s="80">
        <v>180</v>
      </c>
      <c r="E214" s="46">
        <v>180</v>
      </c>
    </row>
    <row r="215" spans="1:5" ht="27.6" x14ac:dyDescent="0.3">
      <c r="A215" s="10" t="s">
        <v>268</v>
      </c>
      <c r="B215" s="1" t="s">
        <v>119</v>
      </c>
      <c r="C215" s="22">
        <v>35</v>
      </c>
      <c r="D215" s="80">
        <v>35</v>
      </c>
      <c r="E215" s="46">
        <v>35</v>
      </c>
    </row>
    <row r="216" spans="1:5" ht="27.6" x14ac:dyDescent="0.3">
      <c r="A216" s="10" t="s">
        <v>269</v>
      </c>
      <c r="B216" s="1" t="s">
        <v>120</v>
      </c>
      <c r="C216" s="22">
        <v>300</v>
      </c>
      <c r="D216" s="80">
        <v>300</v>
      </c>
      <c r="E216" s="46">
        <v>300</v>
      </c>
    </row>
    <row r="217" spans="1:5" ht="27.6" x14ac:dyDescent="0.3">
      <c r="A217" s="10" t="s">
        <v>270</v>
      </c>
      <c r="B217" s="1" t="s">
        <v>121</v>
      </c>
      <c r="C217" s="40">
        <f>SUM(C214:C216)</f>
        <v>515</v>
      </c>
      <c r="D217" s="90">
        <v>515</v>
      </c>
      <c r="E217" s="57">
        <f>SUM(E214:E216)</f>
        <v>515</v>
      </c>
    </row>
    <row r="218" spans="1:5" ht="27.6" x14ac:dyDescent="0.3">
      <c r="A218" s="10" t="s">
        <v>271</v>
      </c>
      <c r="B218" s="1" t="s">
        <v>122</v>
      </c>
      <c r="C218" s="25">
        <f>SUM(C211:C212,C217)</f>
        <v>865</v>
      </c>
      <c r="D218" s="82">
        <f>SUM(D211:D212,D217)</f>
        <v>865</v>
      </c>
      <c r="E218" s="53">
        <f>SUM(E211:E212,E217)</f>
        <v>865</v>
      </c>
    </row>
    <row r="219" spans="1:5" s="69" customFormat="1" ht="27.6" x14ac:dyDescent="0.3">
      <c r="A219" s="20" t="s">
        <v>272</v>
      </c>
      <c r="B219" s="20" t="s">
        <v>123</v>
      </c>
      <c r="C219" s="30"/>
      <c r="D219" s="100"/>
      <c r="E219" s="73"/>
    </row>
    <row r="220" spans="1:5" s="69" customFormat="1" ht="27.6" x14ac:dyDescent="0.3">
      <c r="A220" s="20" t="s">
        <v>273</v>
      </c>
      <c r="B220" s="20" t="s">
        <v>327</v>
      </c>
      <c r="C220" s="31">
        <v>300</v>
      </c>
      <c r="D220" s="100">
        <v>300</v>
      </c>
      <c r="E220" s="70">
        <v>300</v>
      </c>
    </row>
    <row r="221" spans="1:5" s="69" customFormat="1" ht="27.6" x14ac:dyDescent="0.3">
      <c r="A221" s="20" t="s">
        <v>274</v>
      </c>
      <c r="B221" s="20" t="s">
        <v>124</v>
      </c>
      <c r="C221" s="31">
        <v>1250</v>
      </c>
      <c r="D221" s="100">
        <v>600</v>
      </c>
      <c r="E221" s="70">
        <v>600</v>
      </c>
    </row>
    <row r="222" spans="1:5" s="69" customFormat="1" ht="27.6" x14ac:dyDescent="0.3">
      <c r="A222" s="20" t="s">
        <v>326</v>
      </c>
      <c r="B222" s="20" t="s">
        <v>325</v>
      </c>
      <c r="C222" s="31">
        <v>200</v>
      </c>
      <c r="D222" s="100">
        <v>200</v>
      </c>
      <c r="E222" s="70">
        <v>200</v>
      </c>
    </row>
    <row r="223" spans="1:5" s="69" customFormat="1" ht="27.6" x14ac:dyDescent="0.3">
      <c r="A223" s="20" t="s">
        <v>275</v>
      </c>
      <c r="B223" s="20" t="s">
        <v>125</v>
      </c>
      <c r="C223" s="50">
        <v>1250</v>
      </c>
      <c r="D223" s="106">
        <v>200</v>
      </c>
      <c r="E223" s="71">
        <v>200</v>
      </c>
    </row>
    <row r="224" spans="1:5" s="69" customFormat="1" ht="27.6" x14ac:dyDescent="0.3">
      <c r="A224" s="20" t="s">
        <v>293</v>
      </c>
      <c r="B224" s="20" t="s">
        <v>294</v>
      </c>
      <c r="C224" s="55">
        <f>SUM(C220:C223)</f>
        <v>3000</v>
      </c>
      <c r="D224" s="107">
        <f>SUM(D220:D223)</f>
        <v>1300</v>
      </c>
      <c r="E224" s="72">
        <f>SUM(E220:E223)</f>
        <v>1300</v>
      </c>
    </row>
    <row r="225" spans="1:5" s="21" customFormat="1" ht="27.6" x14ac:dyDescent="0.3">
      <c r="A225" s="20" t="s">
        <v>428</v>
      </c>
      <c r="B225" s="18" t="s">
        <v>483</v>
      </c>
      <c r="C225" s="58">
        <v>1650</v>
      </c>
      <c r="D225" s="91">
        <v>600</v>
      </c>
      <c r="E225" s="58">
        <v>600</v>
      </c>
    </row>
    <row r="226" spans="1:5" ht="15" thickBot="1" x14ac:dyDescent="0.35">
      <c r="A226" s="10" t="s">
        <v>276</v>
      </c>
      <c r="B226" s="1" t="s">
        <v>126</v>
      </c>
      <c r="C226" s="27">
        <f>SUM(C162, C170, C175, C185, C190, C196, C202, C209, C218, C224, C225)</f>
        <v>55035</v>
      </c>
      <c r="D226" s="83">
        <f>SUM(D162, D170, D175, D185, D190, D196, D202, D209, D218, D224, D225)</f>
        <v>29410</v>
      </c>
      <c r="E226" s="54">
        <f>SUM(E162, E170, E175, E185, E190, E196, E202, E209, E218, E224, E225)</f>
        <v>35410</v>
      </c>
    </row>
    <row r="227" spans="1:5" ht="15" thickTop="1" x14ac:dyDescent="0.3">
      <c r="A227" s="11"/>
      <c r="B227" s="2"/>
      <c r="C227" s="41"/>
      <c r="D227" s="81"/>
      <c r="E227" s="59"/>
    </row>
    <row r="228" spans="1:5" ht="27.6" x14ac:dyDescent="0.3">
      <c r="A228" s="12" t="s">
        <v>334</v>
      </c>
      <c r="B228" s="3" t="s">
        <v>335</v>
      </c>
      <c r="C228" s="42">
        <f>C18</f>
        <v>73970</v>
      </c>
      <c r="D228" s="92">
        <f>D18</f>
        <v>66170</v>
      </c>
      <c r="E228" s="60">
        <f>E18</f>
        <v>70170</v>
      </c>
    </row>
    <row r="229" spans="1:5" x14ac:dyDescent="0.3">
      <c r="A229" s="13" t="s">
        <v>336</v>
      </c>
      <c r="B229" s="4" t="s">
        <v>337</v>
      </c>
      <c r="C229" s="39">
        <f>SUM(C85, C152, C226)</f>
        <v>105675.99</v>
      </c>
      <c r="D229" s="89">
        <f>SUM(D85, D152, D226)</f>
        <v>67640.27</v>
      </c>
      <c r="E229" s="56">
        <f>SUM(E85, E152, E226)</f>
        <v>73640.27</v>
      </c>
    </row>
    <row r="230" spans="1:5" x14ac:dyDescent="0.3">
      <c r="A230" s="14" t="s">
        <v>353</v>
      </c>
      <c r="B230" s="5" t="s">
        <v>333</v>
      </c>
      <c r="C230" s="43">
        <f>SUM(C228-C229)</f>
        <v>-31705.990000000005</v>
      </c>
      <c r="D230" s="136">
        <f>SUM(D228-D229)</f>
        <v>-1470.2700000000041</v>
      </c>
      <c r="E230" s="137">
        <f>SUM(E228-E229)</f>
        <v>-3470.2700000000041</v>
      </c>
    </row>
    <row r="231" spans="1:5" ht="27.6" x14ac:dyDescent="0.3">
      <c r="A231" s="15"/>
      <c r="B231" s="6"/>
      <c r="C231" s="138" t="s">
        <v>442</v>
      </c>
      <c r="D231" s="139"/>
      <c r="E231" s="140"/>
    </row>
    <row r="232" spans="1:5" ht="27.6" x14ac:dyDescent="0.3">
      <c r="A232" s="15" t="s">
        <v>481</v>
      </c>
      <c r="B232" s="6" t="s">
        <v>482</v>
      </c>
      <c r="C232" s="138" t="s">
        <v>443</v>
      </c>
      <c r="D232" s="139"/>
      <c r="E232" s="140"/>
    </row>
    <row r="233" spans="1:5" x14ac:dyDescent="0.3">
      <c r="A233" s="15"/>
      <c r="B233" s="6"/>
      <c r="C233" s="121"/>
      <c r="D233" s="122"/>
      <c r="E233" s="123"/>
    </row>
    <row r="234" spans="1:5" x14ac:dyDescent="0.3">
      <c r="A234" s="15" t="s">
        <v>424</v>
      </c>
      <c r="B234" s="6"/>
      <c r="C234" s="121"/>
      <c r="D234" s="122"/>
      <c r="E234" s="123"/>
    </row>
    <row r="235" spans="1:5" ht="27.6" x14ac:dyDescent="0.3">
      <c r="A235" s="15" t="s">
        <v>425</v>
      </c>
      <c r="B235" s="6"/>
      <c r="C235" s="121" t="s">
        <v>429</v>
      </c>
      <c r="D235" s="127" t="s">
        <v>441</v>
      </c>
      <c r="E235" s="128" t="s">
        <v>441</v>
      </c>
    </row>
    <row r="236" spans="1:5" ht="27.6" x14ac:dyDescent="0.3">
      <c r="A236" s="15" t="s">
        <v>427</v>
      </c>
      <c r="B236" s="6"/>
      <c r="C236" s="121" t="s">
        <v>430</v>
      </c>
      <c r="D236" s="122" t="s">
        <v>432</v>
      </c>
      <c r="E236" s="123" t="s">
        <v>432</v>
      </c>
    </row>
    <row r="237" spans="1:5" ht="25.8" customHeight="1" x14ac:dyDescent="0.3">
      <c r="A237" s="15" t="s">
        <v>426</v>
      </c>
      <c r="B237" s="6"/>
      <c r="C237" s="121" t="s">
        <v>431</v>
      </c>
      <c r="D237" s="126" t="s">
        <v>433</v>
      </c>
      <c r="E237" s="126" t="s">
        <v>433</v>
      </c>
    </row>
    <row r="238" spans="1:5" x14ac:dyDescent="0.3">
      <c r="A238" s="15"/>
      <c r="B238" s="6"/>
      <c r="C238" s="121"/>
      <c r="D238" s="122"/>
      <c r="E238" s="123"/>
    </row>
    <row r="239" spans="1:5" ht="27.6" x14ac:dyDescent="0.3">
      <c r="A239" s="16" t="s">
        <v>434</v>
      </c>
      <c r="B239" s="7" t="s">
        <v>435</v>
      </c>
      <c r="C239" s="119"/>
      <c r="D239" s="119"/>
      <c r="E239" s="120"/>
    </row>
    <row r="240" spans="1:5" x14ac:dyDescent="0.3">
      <c r="A240" s="16" t="s">
        <v>410</v>
      </c>
      <c r="B240" s="7" t="s">
        <v>437</v>
      </c>
      <c r="C240" s="119">
        <f>SUM(C23, C34, C45, C53, C61, C69, C78, C88, C95, C103, C111, C120, C128, C134, C140, C147,  C172, C173)</f>
        <v>20010.989999999998</v>
      </c>
      <c r="D240" s="119">
        <f>SUM(D23, D34, D45, D53, D61, D69, D78, D88, D95, D103, D111, D120, D128, D134, D140, D147,  D172, D173)</f>
        <v>16030.269999999997</v>
      </c>
      <c r="E240" s="120">
        <f>SUM(E23, E34, E45, E53, E61, E69, E78, E88, E95, E103, E111, E120, E128, E134, E140, E147,  E172, E173)</f>
        <v>16030.269999999997</v>
      </c>
    </row>
    <row r="241" spans="1:5" x14ac:dyDescent="0.3">
      <c r="A241" s="16" t="s">
        <v>444</v>
      </c>
      <c r="B241" s="7" t="s">
        <v>462</v>
      </c>
      <c r="C241" s="119">
        <f>SUM(C30, C42, C50, C58, C66, C75, C83, C92, C100, C108, C117, C125, C131, C137, C143, C150)</f>
        <v>9600</v>
      </c>
      <c r="D241" s="119">
        <f>SUM(D30, D42, D50, D58, D66, D75, D83, D92, D100, D108, D117, D125, D131, D137, D143, D150)</f>
        <v>4800</v>
      </c>
      <c r="E241" s="120">
        <f>SUM(E30, E42, E50, E58, E66, E75, E83, E92, E100, E108, E117, E125, E131, E137, E143, E150)</f>
        <v>4800</v>
      </c>
    </row>
    <row r="242" spans="1:5" x14ac:dyDescent="0.3">
      <c r="A242" s="16" t="s">
        <v>411</v>
      </c>
      <c r="B242" s="7" t="s">
        <v>436</v>
      </c>
      <c r="C242" s="119">
        <f>SUM(C38, C99, C107, C116, C124, C144)</f>
        <v>6400</v>
      </c>
      <c r="D242" s="119">
        <f>SUM(D27, D38, D39, D99, D107, D116, D124, D144, D199, D200)</f>
        <v>4200</v>
      </c>
      <c r="E242" s="120">
        <f>SUM(E27, E38, E39, E99, E107, E116, E124, E144, E199, E200)</f>
        <v>4200</v>
      </c>
    </row>
    <row r="244" spans="1:5" ht="41.4" x14ac:dyDescent="0.3">
      <c r="A244" s="16" t="s">
        <v>480</v>
      </c>
      <c r="B244" s="7" t="s">
        <v>479</v>
      </c>
    </row>
  </sheetData>
  <phoneticPr fontId="9" type="noConversion"/>
  <printOptions headings="1"/>
  <pageMargins left="0.5" right="0.5" top="0.5" bottom="0.5" header="0" footer="0"/>
  <pageSetup orientation="portrait" r:id="rId1"/>
  <headerFooter>
    <oddHeader>&amp;C&amp;"-,Bold"&amp;14 2024 VS. 2025 CNIA SPENDING PLAN 24-09-19 FULL VERSION
2023 VS. PLAN DE GASTOS DE AINC 2025 24-09-19 VERSION COMPLETA</oddHeader>
    <oddFooter>Page &amp;P of &amp;N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vs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 CNIA 07</dc:creator>
  <cp:lastModifiedBy>Treasurer CNIA 07</cp:lastModifiedBy>
  <cp:lastPrinted>2024-07-23T23:41:27Z</cp:lastPrinted>
  <dcterms:created xsi:type="dcterms:W3CDTF">2023-12-16T07:01:19Z</dcterms:created>
  <dcterms:modified xsi:type="dcterms:W3CDTF">2024-09-20T03:49:18Z</dcterms:modified>
</cp:coreProperties>
</file>