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administrator/Desktop/Files/A Spir/Area 7/Treasurer/Spend Plan/2026/"/>
    </mc:Choice>
  </mc:AlternateContent>
  <xr:revisionPtr revIDLastSave="0" documentId="13_ncr:1_{130DE7E8-D536-3F4E-94B0-F2F2D640BA64}" xr6:coauthVersionLast="47" xr6:coauthVersionMax="47" xr10:uidLastSave="{00000000-0000-0000-0000-000000000000}"/>
  <bookViews>
    <workbookView xWindow="2280" yWindow="700" windowWidth="21900" windowHeight="14960" tabRatio="604" xr2:uid="{00000000-000D-0000-FFFF-FFFF00000000}"/>
  </bookViews>
  <sheets>
    <sheet name="2024 v 25 v 26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6" i="2" l="1"/>
  <c r="F102" i="2"/>
  <c r="F119" i="2"/>
  <c r="F159" i="2"/>
  <c r="F94" i="2"/>
  <c r="F160" i="2" s="1"/>
  <c r="F127" i="2"/>
  <c r="F110" i="2"/>
  <c r="F139" i="2"/>
  <c r="F85" i="2"/>
  <c r="F33" i="2"/>
  <c r="F52" i="2"/>
  <c r="F60" i="2"/>
  <c r="F77" i="2"/>
  <c r="F44" i="2"/>
  <c r="F68" i="2"/>
  <c r="F86" i="2"/>
  <c r="F165" i="2"/>
  <c r="F170" i="2"/>
  <c r="F235" i="2" s="1"/>
  <c r="F193" i="2"/>
  <c r="F198" i="2"/>
  <c r="F204" i="2"/>
  <c r="F210" i="2"/>
  <c r="F217" i="2"/>
  <c r="F226" i="2"/>
  <c r="E232" i="2"/>
  <c r="F254" i="2"/>
  <c r="E254" i="2"/>
  <c r="E165" i="2"/>
  <c r="E170" i="2"/>
  <c r="E178" i="2"/>
  <c r="E183" i="2"/>
  <c r="E235" i="2" s="1"/>
  <c r="E193" i="2"/>
  <c r="E198" i="2"/>
  <c r="E204" i="2"/>
  <c r="E210" i="2"/>
  <c r="E217" i="2"/>
  <c r="E226" i="2"/>
  <c r="E33" i="2"/>
  <c r="E44" i="2"/>
  <c r="E86" i="2" s="1"/>
  <c r="E237" i="2" s="1"/>
  <c r="E52" i="2"/>
  <c r="E60" i="2"/>
  <c r="E68" i="2"/>
  <c r="E77" i="2"/>
  <c r="E85" i="2"/>
  <c r="E94" i="2"/>
  <c r="E102" i="2"/>
  <c r="E110" i="2"/>
  <c r="E119" i="2"/>
  <c r="E127" i="2"/>
  <c r="E133" i="2"/>
  <c r="E139" i="2"/>
  <c r="E146" i="2"/>
  <c r="E159" i="2"/>
  <c r="E160" i="2"/>
  <c r="E10" i="2"/>
  <c r="E14" i="2" s="1"/>
  <c r="E19" i="2" s="1"/>
  <c r="E236" i="2" s="1"/>
  <c r="F10" i="2"/>
  <c r="F14" i="2"/>
  <c r="F19" i="2"/>
  <c r="C10" i="2"/>
  <c r="C14" i="2" s="1"/>
  <c r="C19" i="2" s="1"/>
  <c r="C236" i="2" s="1"/>
  <c r="F236" i="2"/>
  <c r="C165" i="2"/>
  <c r="C170" i="2" s="1"/>
  <c r="C235" i="2" s="1"/>
  <c r="C178" i="2"/>
  <c r="C183" i="2"/>
  <c r="C190" i="2"/>
  <c r="C193" i="2"/>
  <c r="C198" i="2"/>
  <c r="C204" i="2"/>
  <c r="C210" i="2"/>
  <c r="C217" i="2"/>
  <c r="C225" i="2"/>
  <c r="C226" i="2" s="1"/>
  <c r="C232" i="2"/>
  <c r="C251" i="2"/>
  <c r="E153" i="2"/>
  <c r="F251" i="2"/>
  <c r="E251" i="2"/>
  <c r="F153" i="2"/>
  <c r="D153" i="2"/>
  <c r="E190" i="2"/>
  <c r="C33" i="2"/>
  <c r="C44" i="2"/>
  <c r="C86" i="2" s="1"/>
  <c r="C52" i="2"/>
  <c r="C60" i="2"/>
  <c r="C68" i="2"/>
  <c r="C77" i="2"/>
  <c r="C85" i="2"/>
  <c r="C254" i="2"/>
  <c r="C94" i="2"/>
  <c r="C160" i="2" s="1"/>
  <c r="C102" i="2"/>
  <c r="C110" i="2"/>
  <c r="C119" i="2"/>
  <c r="C127" i="2"/>
  <c r="C133" i="2"/>
  <c r="C139" i="2"/>
  <c r="C146" i="2"/>
  <c r="C159" i="2"/>
  <c r="C13" i="2"/>
  <c r="E238" i="2" l="1"/>
  <c r="F237" i="2"/>
  <c r="F238" i="2" s="1"/>
  <c r="C237" i="2"/>
  <c r="C238" i="2" s="1"/>
</calcChain>
</file>

<file path=xl/sharedStrings.xml><?xml version="1.0" encoding="utf-8"?>
<sst xmlns="http://schemas.openxmlformats.org/spreadsheetml/2006/main" count="584" uniqueCount="544">
  <si>
    <t xml:space="preserve">  4 Contribuciones</t>
  </si>
  <si>
    <t xml:space="preserve">      4010 Contribuciones de grupos</t>
  </si>
  <si>
    <t xml:space="preserve">      4020 Séptima Tradición</t>
  </si>
  <si>
    <t xml:space="preserve">      Total 4020 Séptima Tradición</t>
  </si>
  <si>
    <t xml:space="preserve">         4056 Por individuos</t>
  </si>
  <si>
    <t>Total 4 Contribuciones</t>
  </si>
  <si>
    <t xml:space="preserve">      5110 Venta de literature</t>
  </si>
  <si>
    <t xml:space="preserve">      5140 Venta de Grapevine/La Viña</t>
  </si>
  <si>
    <t>Ingresos Totales</t>
  </si>
  <si>
    <t xml:space="preserve">  7600-7740 Gastos de Oficiales</t>
  </si>
  <si>
    <t xml:space="preserve">      7620 Delegado</t>
  </si>
  <si>
    <t xml:space="preserve">         7622 Alojamiento</t>
  </si>
  <si>
    <t>prepaid</t>
  </si>
  <si>
    <t xml:space="preserve">         7630 NCCAA</t>
  </si>
  <si>
    <t xml:space="preserve">   Total 7620 Delegado</t>
  </si>
  <si>
    <t xml:space="preserve">      7640 Alt. Delegado</t>
  </si>
  <si>
    <t xml:space="preserve">         7641 Millaje</t>
  </si>
  <si>
    <t xml:space="preserve">         7642 Alojamiento</t>
  </si>
  <si>
    <t xml:space="preserve">         7646 Conferencia Especial</t>
  </si>
  <si>
    <t xml:space="preserve">         7649 IP/CCP</t>
  </si>
  <si>
    <t xml:space="preserve">    Total 7640 Alt. Delegado</t>
  </si>
  <si>
    <t xml:space="preserve">         7661 Millaje</t>
  </si>
  <si>
    <t xml:space="preserve">         7662 Alojamiento</t>
  </si>
  <si>
    <t xml:space="preserve">    Total 7660 Coordinador</t>
  </si>
  <si>
    <t xml:space="preserve">      7680 Alt. Coordinador</t>
  </si>
  <si>
    <t xml:space="preserve">         7681 Millaje</t>
  </si>
  <si>
    <t xml:space="preserve">         7682 Alojamiento</t>
  </si>
  <si>
    <t xml:space="preserve">    Total 7680 Alt. Coordinador</t>
  </si>
  <si>
    <t xml:space="preserve">      7700 Secretaria</t>
  </si>
  <si>
    <t xml:space="preserve">         7701 Millaje</t>
  </si>
  <si>
    <t xml:space="preserve">         7702 Alojamiento</t>
  </si>
  <si>
    <t xml:space="preserve">    Total 7700 Secretaria</t>
  </si>
  <si>
    <t xml:space="preserve">      7720 Tesorera</t>
  </si>
  <si>
    <t xml:space="preserve">         7721 Millaje</t>
  </si>
  <si>
    <t xml:space="preserve">         7722 Alojamiento</t>
  </si>
  <si>
    <t xml:space="preserve">         7725 Gastos de envío/estampillas</t>
  </si>
  <si>
    <t xml:space="preserve">    Total 7720 Tesorera</t>
  </si>
  <si>
    <t xml:space="preserve">      7740 Registradora</t>
  </si>
  <si>
    <t xml:space="preserve">         7741 Millaje</t>
  </si>
  <si>
    <t xml:space="preserve">         7742 Alojamiento</t>
  </si>
  <si>
    <t xml:space="preserve">    Total 7740 Registradora</t>
  </si>
  <si>
    <t xml:space="preserve">     7820 Coordinador de Literatura</t>
  </si>
  <si>
    <t xml:space="preserve">         7821 Millaje</t>
  </si>
  <si>
    <t xml:space="preserve">         7822 Alojamiento</t>
  </si>
  <si>
    <t xml:space="preserve">    Total 7820 Coordinadora de Literatura</t>
  </si>
  <si>
    <t xml:space="preserve">      7840 Coordinador de Grapevine/La Viña</t>
  </si>
  <si>
    <t xml:space="preserve">         7841 Millaje</t>
  </si>
  <si>
    <t xml:space="preserve">         7842 Alojamiento</t>
  </si>
  <si>
    <t xml:space="preserve">    Total 7840 Coordinador de GV/La Viña</t>
  </si>
  <si>
    <t xml:space="preserve">      7860 Coordinador Uniendo las Orillas</t>
  </si>
  <si>
    <t xml:space="preserve">         7861 Millaje</t>
  </si>
  <si>
    <t xml:space="preserve">         7862 Alojamiento</t>
  </si>
  <si>
    <t xml:space="preserve">         7866 Conferencia Especial</t>
  </si>
  <si>
    <t xml:space="preserve">    Total 7860 Coordinador ULO</t>
  </si>
  <si>
    <t xml:space="preserve">      7900 Coordinador de Archivos</t>
  </si>
  <si>
    <t xml:space="preserve">         7901 Millaje</t>
  </si>
  <si>
    <t xml:space="preserve">         7902 Alojamiento</t>
  </si>
  <si>
    <t xml:space="preserve">    Total 7900 Coordinador de Archivos</t>
  </si>
  <si>
    <t xml:space="preserve">      7920 Alterno Archivos</t>
  </si>
  <si>
    <t xml:space="preserve">         7921 Millaje</t>
  </si>
  <si>
    <t xml:space="preserve">         7922 Alojamiento</t>
  </si>
  <si>
    <t xml:space="preserve">         7926 Conferencia Especial</t>
  </si>
  <si>
    <t xml:space="preserve">    Total 7920 Alt Coordinador de Archivos</t>
  </si>
  <si>
    <t xml:space="preserve">         7941 Millaje</t>
  </si>
  <si>
    <t xml:space="preserve">         7942  Alojamiento</t>
  </si>
  <si>
    <t xml:space="preserve">    7950 Coordinador de Traducción Escrita</t>
  </si>
  <si>
    <t xml:space="preserve">       7951 Millaje</t>
  </si>
  <si>
    <t xml:space="preserve">       7952  Alojamiento</t>
  </si>
  <si>
    <t>Total Spanish Translation</t>
  </si>
  <si>
    <t xml:space="preserve">      8000 Asambleas</t>
  </si>
  <si>
    <t xml:space="preserve">         8010 Asamblea de Invierno</t>
  </si>
  <si>
    <t xml:space="preserve">         8020 Asamblea Pre-Conf</t>
  </si>
  <si>
    <t xml:space="preserve">         8030 Asamblea Pos-Conferencia</t>
  </si>
  <si>
    <t xml:space="preserve">         8050 Asamblea de Elecciones</t>
  </si>
  <si>
    <t xml:space="preserve">  Total 8000 Asambleas</t>
  </si>
  <si>
    <t xml:space="preserve">      8072 Gastos no reembolsados para los eventos de los distritos</t>
  </si>
  <si>
    <t xml:space="preserve">   8190 AA Compras de Literatura</t>
  </si>
  <si>
    <t xml:space="preserve">   Total 8100 Accents/Acentos, GV/La Viña, Literatura</t>
  </si>
  <si>
    <t xml:space="preserve">      8210 Renta, Estacionamiento, otro Ocupación</t>
  </si>
  <si>
    <t xml:space="preserve">      8230 Seguro de responsibilidad civil</t>
  </si>
  <si>
    <t xml:space="preserve">     8310 Dominio y Anfitriones</t>
  </si>
  <si>
    <t xml:space="preserve">     8320 Certificado SSL (autoridad de certificación de una página web)</t>
  </si>
  <si>
    <t xml:space="preserve">    8530 Gastos del Comité de Finanzas</t>
  </si>
  <si>
    <t xml:space="preserve">    8540 Conferencia de Servicios Generales</t>
  </si>
  <si>
    <t xml:space="preserve">    8590 Otros Gastos</t>
  </si>
  <si>
    <t xml:space="preserve">   Total 8500 Gastros Misceláneos</t>
  </si>
  <si>
    <t xml:space="preserve">   8600 Impuestos y Tasas</t>
  </si>
  <si>
    <t xml:space="preserve">      8620 Impuestos de venta</t>
  </si>
  <si>
    <t xml:space="preserve">      8625 Impuestos - Otros</t>
  </si>
  <si>
    <t xml:space="preserve">      8630 Comisiones Bancarias</t>
  </si>
  <si>
    <t xml:space="preserve">      8633 Comisiones de Cuenta Bancarias</t>
  </si>
  <si>
    <t xml:space="preserve">      8636 Comisiones de cheques Devueltos</t>
  </si>
  <si>
    <t xml:space="preserve">       8638 Tarifa de procesamiento del sitio web</t>
  </si>
  <si>
    <t xml:space="preserve">   Total 8630 Comisiones Bancarias</t>
  </si>
  <si>
    <t xml:space="preserve">   Total 8600 Impuestos y Tasas</t>
  </si>
  <si>
    <t xml:space="preserve">      9000 E-Servicios y Equipos </t>
  </si>
  <si>
    <t xml:space="preserve">         9020  Equipo y Apoyo</t>
  </si>
  <si>
    <t xml:space="preserve">         9050 Equipo de Traducción </t>
  </si>
  <si>
    <t>Total Otros Gastos</t>
  </si>
  <si>
    <t>ENGLISH</t>
  </si>
  <si>
    <t xml:space="preserve">   4 Contributed support</t>
  </si>
  <si>
    <t xml:space="preserve">      4010 Group Contributions</t>
  </si>
  <si>
    <t xml:space="preserve">      4020 Seventh Tradition</t>
  </si>
  <si>
    <t xml:space="preserve">         4021 7th - ACM</t>
  </si>
  <si>
    <t xml:space="preserve">         4022 7th - Assy</t>
  </si>
  <si>
    <t xml:space="preserve">      Total 4020 Seventh Tradition</t>
  </si>
  <si>
    <t xml:space="preserve">      4050 Contribution - Other</t>
  </si>
  <si>
    <t xml:space="preserve">         4056 By Individual</t>
  </si>
  <si>
    <t xml:space="preserve">      Total 4050 Contribution - Other</t>
  </si>
  <si>
    <t xml:space="preserve">   Total 4 Contributed support</t>
  </si>
  <si>
    <t xml:space="preserve">      5110 Literature Sales</t>
  </si>
  <si>
    <t xml:space="preserve">      5140 Grapevine Sales</t>
  </si>
  <si>
    <t xml:space="preserve">      7620 Delegate</t>
  </si>
  <si>
    <t xml:space="preserve">         7622 Lodging</t>
  </si>
  <si>
    <t xml:space="preserve">      Total 7620 Delegate</t>
  </si>
  <si>
    <t xml:space="preserve">      7640 Alt. Delegate</t>
  </si>
  <si>
    <t xml:space="preserve">         7641 Mileage</t>
  </si>
  <si>
    <t xml:space="preserve">         7642 Lodging</t>
  </si>
  <si>
    <t xml:space="preserve">         7646 Special Conference</t>
  </si>
  <si>
    <t xml:space="preserve">         7649 PI/CPC</t>
  </si>
  <si>
    <t xml:space="preserve">         7650 NCCAA</t>
  </si>
  <si>
    <t xml:space="preserve">      Total 7640 Alt. Delegate</t>
  </si>
  <si>
    <t xml:space="preserve">         7661 Mileage</t>
  </si>
  <si>
    <t xml:space="preserve">         7662 Lodging</t>
  </si>
  <si>
    <t xml:space="preserve">         7681 Mileage</t>
  </si>
  <si>
    <t xml:space="preserve">         7682 Lodging</t>
  </si>
  <si>
    <t xml:space="preserve">      7700 Secretary</t>
  </si>
  <si>
    <t xml:space="preserve">         7701 Mileage</t>
  </si>
  <si>
    <t xml:space="preserve">         7702 Lodging</t>
  </si>
  <si>
    <t xml:space="preserve">      Total 7700 Secretary</t>
  </si>
  <si>
    <t xml:space="preserve">      7720 Treasurer</t>
  </si>
  <si>
    <t xml:space="preserve">         7721 Mileage</t>
  </si>
  <si>
    <t xml:space="preserve">         7722 Lodging</t>
  </si>
  <si>
    <t xml:space="preserve">         7725 Postage</t>
  </si>
  <si>
    <t xml:space="preserve">      Total 7720 Treasurer</t>
  </si>
  <si>
    <t xml:space="preserve">      7740 Registrar</t>
  </si>
  <si>
    <t xml:space="preserve">         7741 Mileage</t>
  </si>
  <si>
    <t xml:space="preserve">         7742 Lodging</t>
  </si>
  <si>
    <t xml:space="preserve">      Total 7740 Registrar</t>
  </si>
  <si>
    <t xml:space="preserve">   Total 7600 Officers Expenses</t>
  </si>
  <si>
    <t xml:space="preserve">   7800 Appointed Chair Expenses</t>
  </si>
  <si>
    <t xml:space="preserve">         7821 Mileage</t>
  </si>
  <si>
    <t xml:space="preserve">         7822 Lodging</t>
  </si>
  <si>
    <t xml:space="preserve">         7841 Mileage</t>
  </si>
  <si>
    <t xml:space="preserve">         7842 Lodging</t>
  </si>
  <si>
    <t xml:space="preserve">      7860 Bridging The Gap</t>
  </si>
  <si>
    <t xml:space="preserve">         7861 Mileage</t>
  </si>
  <si>
    <t xml:space="preserve">         7862 Lodging</t>
  </si>
  <si>
    <t xml:space="preserve">         7866 Special Conference</t>
  </si>
  <si>
    <t xml:space="preserve">      Total 7860 Bridging The Gap</t>
  </si>
  <si>
    <t xml:space="preserve">         7901 Mileage</t>
  </si>
  <si>
    <t xml:space="preserve">         7902 Lodging</t>
  </si>
  <si>
    <t xml:space="preserve">         7921 Mileage</t>
  </si>
  <si>
    <t xml:space="preserve">         7922 Lodging</t>
  </si>
  <si>
    <t xml:space="preserve">         7923 Registration, Meals, Coffee</t>
  </si>
  <si>
    <t xml:space="preserve">         7926 Special Conference</t>
  </si>
  <si>
    <t xml:space="preserve">         7941 Mileage</t>
  </si>
  <si>
    <t xml:space="preserve">         7942 Lodging</t>
  </si>
  <si>
    <t xml:space="preserve">      Total 7940 Oral Translation Chair</t>
  </si>
  <si>
    <t xml:space="preserve">      7950 Written Translation Chair</t>
  </si>
  <si>
    <t xml:space="preserve">         7951 Mileage</t>
  </si>
  <si>
    <t xml:space="preserve">         7952 Lodging</t>
  </si>
  <si>
    <t xml:space="preserve">      Total 7950 Written Translation Chair</t>
  </si>
  <si>
    <t xml:space="preserve">         7961 Mileage</t>
  </si>
  <si>
    <t xml:space="preserve">         7962 Lodging</t>
  </si>
  <si>
    <t>Other Expenditures</t>
  </si>
  <si>
    <t xml:space="preserve">      7971 Spanish Translation (ACM)</t>
  </si>
  <si>
    <t xml:space="preserve">      7981 Spanish Translation-Assemblies</t>
  </si>
  <si>
    <t xml:space="preserve">      7982 Mileage-Spanish Translator</t>
  </si>
  <si>
    <t xml:space="preserve">      7983 Registration, Meals, Coffee (translator)</t>
  </si>
  <si>
    <t xml:space="preserve">      7984 Lodging-Spanish Translator</t>
  </si>
  <si>
    <t xml:space="preserve">      7986 ASL Interpretation</t>
  </si>
  <si>
    <t xml:space="preserve">   8000 Assemblies</t>
  </si>
  <si>
    <t xml:space="preserve">      8010 Winter Assembly</t>
  </si>
  <si>
    <t xml:space="preserve">      8020 Pre-Conference Assembly</t>
  </si>
  <si>
    <t xml:space="preserve">      8030 Post-Conference Assembly</t>
  </si>
  <si>
    <t xml:space="preserve">      8040 Mini-PRAASA (even years)</t>
  </si>
  <si>
    <t xml:space="preserve">      8050 Election Assembly (odd years)</t>
  </si>
  <si>
    <t xml:space="preserve">      8061 Assembly Invited Participants</t>
  </si>
  <si>
    <t>Total 8000 Assemblies</t>
  </si>
  <si>
    <t xml:space="preserve">      8071 Agenda Workshop Mileage</t>
  </si>
  <si>
    <t xml:space="preserve">      8072 Mileage Under-reimbursed by Districts</t>
  </si>
  <si>
    <t xml:space="preserve">      8074 CNCA-06 Election Expenses (even years)</t>
  </si>
  <si>
    <t>Total 8070 Other Area Event Officer Expenses</t>
  </si>
  <si>
    <t xml:space="preserve">   8100 Accents, Grapevine, Literature</t>
  </si>
  <si>
    <t xml:space="preserve">      8150 Accents &amp; Acentos Production</t>
  </si>
  <si>
    <t xml:space="preserve">      Total 8150 Accents &amp; Acentos Production</t>
  </si>
  <si>
    <t xml:space="preserve">      8180 AA Grapevine Purchases</t>
  </si>
  <si>
    <t xml:space="preserve">      8190 AA Literature Purchases</t>
  </si>
  <si>
    <t xml:space="preserve">   Total 8100 Accents, Grapevine, Literature</t>
  </si>
  <si>
    <t xml:space="preserve">      8210 Rent, parking, other occupancy</t>
  </si>
  <si>
    <t xml:space="preserve">      8230 Liability Insurance</t>
  </si>
  <si>
    <t xml:space="preserve">   8300 Web Site</t>
  </si>
  <si>
    <t xml:space="preserve">      8320 SSL Certificate</t>
  </si>
  <si>
    <t xml:space="preserve">      8330 Software and Plugings</t>
  </si>
  <si>
    <t xml:space="preserve">      8340 Additional Expenses</t>
  </si>
  <si>
    <t xml:space="preserve">   Total 8300 Web Site</t>
  </si>
  <si>
    <t xml:space="preserve">      8410 Grapevine Carry the Message Project</t>
  </si>
  <si>
    <t xml:space="preserve">      8430 Hispanic Women's Conference Contribution</t>
  </si>
  <si>
    <t xml:space="preserve">      8440 Hispanic Women's Conference Liaison</t>
  </si>
  <si>
    <t xml:space="preserve">      8450 Hispanic Local Forum Liaison</t>
  </si>
  <si>
    <t xml:space="preserve">   8500 Misc expenses</t>
  </si>
  <si>
    <t xml:space="preserve">      8530 Finance Committee Expenses</t>
  </si>
  <si>
    <t xml:space="preserve">      8540 General Service Conference</t>
  </si>
  <si>
    <t xml:space="preserve">      8545 Accounting Fees</t>
  </si>
  <si>
    <t xml:space="preserve">      8560 Bookkeeper</t>
  </si>
  <si>
    <t xml:space="preserve">      8590 Other Expenses</t>
  </si>
  <si>
    <t xml:space="preserve">   Total 8500 Misc expenses</t>
  </si>
  <si>
    <t xml:space="preserve">   8600 Taxes &amp; Fees</t>
  </si>
  <si>
    <t xml:space="preserve">      8620 Sales taxes</t>
  </si>
  <si>
    <t xml:space="preserve">      8625 Taxes - other</t>
  </si>
  <si>
    <t xml:space="preserve">      8630 Bank Fees</t>
  </si>
  <si>
    <t xml:space="preserve">         8633 Bank Account Fees</t>
  </si>
  <si>
    <t xml:space="preserve">         8636 Chargeback Fees</t>
  </si>
  <si>
    <t xml:space="preserve">         8638 Online Transaction Fee</t>
  </si>
  <si>
    <t xml:space="preserve">      Total 8630 Bank Fees</t>
  </si>
  <si>
    <t xml:space="preserve">   Total 8600 Taxes &amp; Fees</t>
  </si>
  <si>
    <t xml:space="preserve">   9000 E-Services and Equipment</t>
  </si>
  <si>
    <t xml:space="preserve">      9010 E-Committee Expenses</t>
  </si>
  <si>
    <t xml:space="preserve">      9020 Equipment &amp; Support</t>
  </si>
  <si>
    <t xml:space="preserve">      9050 Translation Equipment</t>
  </si>
  <si>
    <t>Total Other Expenditures</t>
  </si>
  <si>
    <t xml:space="preserve">      7840 Grapevine/La Vina Chair</t>
  </si>
  <si>
    <t xml:space="preserve">      7920 Alt Archives Chps</t>
  </si>
  <si>
    <t xml:space="preserve">      Total 7920 Alt Archives Chps</t>
  </si>
  <si>
    <t xml:space="preserve">      7680 Alt. Chair</t>
  </si>
  <si>
    <t xml:space="preserve">      Total 7680 Alt. Chair</t>
  </si>
  <si>
    <t xml:space="preserve">      7820 Literature Chair</t>
  </si>
  <si>
    <t xml:space="preserve">      Total 7820 Literature Chair</t>
  </si>
  <si>
    <t xml:space="preserve">      7900 Archives Chair</t>
  </si>
  <si>
    <t xml:space="preserve">      Total 7900 Archives Chair</t>
  </si>
  <si>
    <t xml:space="preserve">      7660 Area Chair</t>
  </si>
  <si>
    <t xml:space="preserve">      Total 7660 Area Chair</t>
  </si>
  <si>
    <t xml:space="preserve">   4 Earned revenues</t>
  </si>
  <si>
    <t xml:space="preserve">  4 Ingresos obtenidos</t>
  </si>
  <si>
    <t>7970-7990 Translation and Interpretation</t>
  </si>
  <si>
    <t xml:space="preserve">      Total 7840 Grapevine Chair/La Viña</t>
  </si>
  <si>
    <t xml:space="preserve">      Total 7960 Technology Chair</t>
  </si>
  <si>
    <t xml:space="preserve">        7931 Millaje</t>
  </si>
  <si>
    <t xml:space="preserve">         7932 Lodging</t>
  </si>
  <si>
    <t xml:space="preserve">         7931 Mileage</t>
  </si>
  <si>
    <t xml:space="preserve">         7933 Registr., Meals, Coffee</t>
  </si>
  <si>
    <t xml:space="preserve">      8070 Other Area Event Officer Expenses</t>
  </si>
  <si>
    <t xml:space="preserve">         8070 Otros gastos del oficial de eventos del área</t>
  </si>
  <si>
    <t xml:space="preserve">      8071 Agenda Taller Kilometraje</t>
  </si>
  <si>
    <t xml:space="preserve">         8061 Participantes invitados a las asambleas</t>
  </si>
  <si>
    <t>REVENUE/INCOME</t>
  </si>
  <si>
    <t>GANANCIA/INGRESOS</t>
  </si>
  <si>
    <t>TOTAL REVENUE</t>
  </si>
  <si>
    <t xml:space="preserve">    7650 CAANC</t>
  </si>
  <si>
    <t xml:space="preserve">    7660 Coordinador</t>
  </si>
  <si>
    <t xml:space="preserve">    Total 7600 Gastos de Oficiales</t>
  </si>
  <si>
    <t xml:space="preserve">    7800-7960 Gastos de Coord. Nombrados</t>
  </si>
  <si>
    <t xml:space="preserve">   Total 7940 Coordinador de Traducción Oral</t>
  </si>
  <si>
    <t xml:space="preserve">   Total 7950 Coord. de Traducción Escrita</t>
  </si>
  <si>
    <t xml:space="preserve">      7960 Technology Chair</t>
  </si>
  <si>
    <t xml:space="preserve">        7961 Millaje</t>
  </si>
  <si>
    <t xml:space="preserve">        7962 Alojamiento</t>
  </si>
  <si>
    <t xml:space="preserve">   7960 Coord. de tecnología </t>
  </si>
  <si>
    <t xml:space="preserve">    Total 7960 Coord. de Serv. Electrón.</t>
  </si>
  <si>
    <t xml:space="preserve">         7628 GSC (incidentals; preconf. lodging)</t>
  </si>
  <si>
    <t xml:space="preserve">         9030 Plataforma de videoconf./remota</t>
  </si>
  <si>
    <t xml:space="preserve">      9030 Videoconf./Remote Platform</t>
  </si>
  <si>
    <t xml:space="preserve">         9010 Gastos de Comité de Serv. Electrón.</t>
  </si>
  <si>
    <t xml:space="preserve">         7905 Other Misc</t>
  </si>
  <si>
    <t xml:space="preserve">         7095 Otros varios</t>
  </si>
  <si>
    <t xml:space="preserve">   Total 8400 Access., GV Carry Message) &amp; Lingu. Serv.</t>
  </si>
  <si>
    <t>INGRESOS/PÉRDIDAS NETAS</t>
  </si>
  <si>
    <t>NET OPERATING REVENUE</t>
  </si>
  <si>
    <t>INGRESOS OPERATIVOS NETOS</t>
  </si>
  <si>
    <t>GRAND TOTAL EXPENDITURES</t>
  </si>
  <si>
    <t>GASTOS TOTALES GRANDES</t>
  </si>
  <si>
    <t xml:space="preserve">   Total 8200 Liability Insur., Rent &amp; Misc.</t>
  </si>
  <si>
    <t xml:space="preserve">   Total 8200 Seguro de Resp., Alquiler y Miscel.</t>
  </si>
  <si>
    <t xml:space="preserve">   8200 Liability Insur., Rent &amp; Misc.</t>
  </si>
  <si>
    <t xml:space="preserve">   8200 Seguro de Resp., Alquiler y Miscel.</t>
  </si>
  <si>
    <t xml:space="preserve">   8400 Access., GV Carry Message) &amp; Lingu. Serv.</t>
  </si>
  <si>
    <t>Total 8400 Acceso., GV Llevar mensaje) y Lingu. Serv.</t>
  </si>
  <si>
    <t xml:space="preserve"> $-  </t>
  </si>
  <si>
    <t>Total 7970-7990 Translation and Interpretation</t>
  </si>
  <si>
    <t xml:space="preserve">  7970-7990 SERVICIOS de INTERPRETACIÓN </t>
  </si>
  <si>
    <t>NET REVENUE (LOSS)</t>
  </si>
  <si>
    <t>EXPENDITURES</t>
  </si>
  <si>
    <t>GASTOS</t>
  </si>
  <si>
    <t>ESPAÑOL</t>
  </si>
  <si>
    <t xml:space="preserve">      4050 Contribuciones - Otros</t>
  </si>
  <si>
    <t xml:space="preserve">         4021 7a - JCA</t>
  </si>
  <si>
    <t xml:space="preserve">         4022 7a - Asamblea</t>
  </si>
  <si>
    <t xml:space="preserve">         7628 CSG (imprevistos; rec. alojamiento)</t>
  </si>
  <si>
    <t xml:space="preserve">         7632 Internat'l Convention</t>
  </si>
  <si>
    <t xml:space="preserve">         7632 Conferencia Internacional </t>
  </si>
  <si>
    <t xml:space="preserve">         7623 Registr'n, Meals, Coffee</t>
  </si>
  <si>
    <t xml:space="preserve">         7643 Registr'n, Meals, Coffee</t>
  </si>
  <si>
    <t xml:space="preserve">         7663 Registr'n, Meals, Coffee</t>
  </si>
  <si>
    <t xml:space="preserve">         7683 Registr'n, Meals, Coffee</t>
  </si>
  <si>
    <t xml:space="preserve">         7703 Registr'n, Meals, Coffee</t>
  </si>
  <si>
    <t xml:space="preserve">         7723 Registr'n, Meals, Coffee</t>
  </si>
  <si>
    <t xml:space="preserve">         7743 Registr'n, Meals, Coffee</t>
  </si>
  <si>
    <t xml:space="preserve">         7823 Registr'n, Meals, Coffee</t>
  </si>
  <si>
    <t xml:space="preserve">         7843 Registr'n, Meals, Coffee</t>
  </si>
  <si>
    <t xml:space="preserve">         7863 Registr'n, Meals, Coffee</t>
  </si>
  <si>
    <t xml:space="preserve">         7903 Registr'n, Meals, Coffee</t>
  </si>
  <si>
    <t xml:space="preserve">         7943 Registr'n, Meals, Coffee</t>
  </si>
  <si>
    <t xml:space="preserve">         7953 Registr'n, Coffee, Meals</t>
  </si>
  <si>
    <t xml:space="preserve">         7963 Registr'n, Meals, Coffee</t>
  </si>
  <si>
    <t xml:space="preserve">         7943 Registr'nes, Alimentos, Café</t>
  </si>
  <si>
    <t xml:space="preserve">       7953 Registr'nes, alimentos, café</t>
  </si>
  <si>
    <t xml:space="preserve">        7963 Registr'nes, Alimentos, Café</t>
  </si>
  <si>
    <t xml:space="preserve">         7623 Registr'nes, Alimentos, Café</t>
  </si>
  <si>
    <t xml:space="preserve">         7643 Registr'nes, Alimentos, Café</t>
  </si>
  <si>
    <t xml:space="preserve">         7663 Registr'nes, Alimentos, Café</t>
  </si>
  <si>
    <t xml:space="preserve">         7683 Registr'nes, Alimentos, Café</t>
  </si>
  <si>
    <t xml:space="preserve">         7703 Registr'nes, Alimentos, Café</t>
  </si>
  <si>
    <t xml:space="preserve">         7723 Registr'nes, Alimentos, Café</t>
  </si>
  <si>
    <t xml:space="preserve">         7743 Registr'nes, Alimentos, Café</t>
  </si>
  <si>
    <t xml:space="preserve">         7823 Registr'nes, Alimentos, Café</t>
  </si>
  <si>
    <t xml:space="preserve">         7843 Registr'nes, Alimentos, Café</t>
  </si>
  <si>
    <t xml:space="preserve">         7863 Registr'nes, Alimentos, Café</t>
  </si>
  <si>
    <t xml:space="preserve">         7903 Registr'nes, Alimentos, Café</t>
  </si>
  <si>
    <t xml:space="preserve">         7923 Registr'nes, Alimentos, Café</t>
  </si>
  <si>
    <t xml:space="preserve">      8310 Website Domain &amp; Host</t>
  </si>
  <si>
    <t xml:space="preserve">     8153 English Accents Printing</t>
  </si>
  <si>
    <t xml:space="preserve">     8156 Spanish Acentos Printing</t>
  </si>
  <si>
    <t xml:space="preserve">     8158 Accents &amp; Acentos Postage</t>
  </si>
  <si>
    <t xml:space="preserve">     8159 Returned Accents Postage</t>
  </si>
  <si>
    <t xml:space="preserve">     8156 Impresión de Acentos- Español</t>
  </si>
  <si>
    <t xml:space="preserve">     8153 Impresión de Accents- Inglés</t>
  </si>
  <si>
    <t xml:space="preserve">     8330 Software y complementos</t>
  </si>
  <si>
    <t xml:space="preserve">     8158 Franqueo para Accents/Acentos</t>
  </si>
  <si>
    <t>BANK ACCOUNTS</t>
  </si>
  <si>
    <t>Checking</t>
  </si>
  <si>
    <t>Prepaid Sinking Fund (Forum, Other)</t>
  </si>
  <si>
    <t xml:space="preserve">         7630 CAANC</t>
  </si>
  <si>
    <t xml:space="preserve">      7940 Oral Translation Chair </t>
  </si>
  <si>
    <t xml:space="preserve">      7940 Coordinador de Traducción Oral </t>
  </si>
  <si>
    <t xml:space="preserve">         8040 Mini-ASAARP (años pares)</t>
  </si>
  <si>
    <t xml:space="preserve">      8074 ACNC-06 Ellecciones</t>
  </si>
  <si>
    <t>Fondo de amortización prepago (Foro, Otros)</t>
  </si>
  <si>
    <t xml:space="preserve">         7707 Foro</t>
  </si>
  <si>
    <t xml:space="preserve">         7707 Forum</t>
  </si>
  <si>
    <t xml:space="preserve">         7727 Foro</t>
  </si>
  <si>
    <t xml:space="preserve">         7727 Forum</t>
  </si>
  <si>
    <t xml:space="preserve">         7747 Foro</t>
  </si>
  <si>
    <t xml:space="preserve">         7747 Forum</t>
  </si>
  <si>
    <t xml:space="preserve">      8240 Alquiler de las instalaciones de los Archivos (o combinado con ACM/Almacenamiento)</t>
  </si>
  <si>
    <t xml:space="preserve">         7627 Forum</t>
  </si>
  <si>
    <t xml:space="preserve">         7627 Foro</t>
  </si>
  <si>
    <t xml:space="preserve">         7647 Foro</t>
  </si>
  <si>
    <t xml:space="preserve">         7647 Forum</t>
  </si>
  <si>
    <t xml:space="preserve">         7651 ASAARP </t>
  </si>
  <si>
    <t xml:space="preserve">         7651 PRAASA</t>
  </si>
  <si>
    <t xml:space="preserve">         7671 ASAARP </t>
  </si>
  <si>
    <t xml:space="preserve">         7671 PRAASA </t>
  </si>
  <si>
    <t xml:space="preserve">         7667 Foro</t>
  </si>
  <si>
    <t xml:space="preserve">         7667 Forum</t>
  </si>
  <si>
    <t xml:space="preserve">         7691 ASAARP</t>
  </si>
  <si>
    <t xml:space="preserve">         7691 PRAASA</t>
  </si>
  <si>
    <t xml:space="preserve">         7955 PRAASA </t>
  </si>
  <si>
    <t xml:space="preserve">       7955 ASAARP</t>
  </si>
  <si>
    <t>Sinking Fund (for every other year expenses)</t>
  </si>
  <si>
    <t>Fondo de amortización (para gastos cada dos años)</t>
  </si>
  <si>
    <t>CUENTAS BANCARIAS</t>
  </si>
  <si>
    <t>De cheques</t>
  </si>
  <si>
    <t>2025 Spending Plan</t>
  </si>
  <si>
    <t>2024 Spending Plan</t>
  </si>
  <si>
    <t>Plan de Gasto 2025</t>
  </si>
  <si>
    <t>Plan de Gasto 2024</t>
  </si>
  <si>
    <t xml:space="preserve"> Total 9000 E-Servicios y Equipo</t>
  </si>
  <si>
    <t xml:space="preserve">   Total 9000 E-Services and Equipment</t>
  </si>
  <si>
    <t xml:space="preserve">  $-   </t>
  </si>
  <si>
    <t xml:space="preserve"> prepaid </t>
  </si>
  <si>
    <t xml:space="preserve"> 2026 Spending Plan </t>
  </si>
  <si>
    <t xml:space="preserve"> Plan de Gasto 2026 </t>
  </si>
  <si>
    <t xml:space="preserve">      5160 Ingresos de Asamblea (Si alguno/hasta) *</t>
  </si>
  <si>
    <t xml:space="preserve">      5160 Assembly Income (If any/up to) *</t>
  </si>
  <si>
    <t xml:space="preserve">         7711 PRAASA</t>
  </si>
  <si>
    <t xml:space="preserve">         7711 ASAARP</t>
  </si>
  <si>
    <t xml:space="preserve">         7731 PRAASA </t>
  </si>
  <si>
    <t xml:space="preserve">         7731 ASAARP </t>
  </si>
  <si>
    <t xml:space="preserve">         7751 ASAARP</t>
  </si>
  <si>
    <t xml:space="preserve">         7751 PRAASA</t>
  </si>
  <si>
    <t xml:space="preserve">         7831 PRAASA </t>
  </si>
  <si>
    <t xml:space="preserve">         7831 ASAARP </t>
  </si>
  <si>
    <t xml:space="preserve">         7667 Forum  </t>
  </si>
  <si>
    <t xml:space="preserve">         7667 Foro  </t>
  </si>
  <si>
    <t xml:space="preserve">         7851 PRAASA  </t>
  </si>
  <si>
    <t xml:space="preserve">         7851 ASAARP  </t>
  </si>
  <si>
    <t xml:space="preserve">         7871 PRAASA  </t>
  </si>
  <si>
    <t xml:space="preserve">         7871 ASAARP  </t>
  </si>
  <si>
    <t xml:space="preserve">         7911 PRAASA  </t>
  </si>
  <si>
    <t xml:space="preserve">         7911 ASAARP  </t>
  </si>
  <si>
    <t xml:space="preserve">         7927 PRAASA  </t>
  </si>
  <si>
    <t xml:space="preserve">         7927 ASAARP   </t>
  </si>
  <si>
    <t xml:space="preserve">         7965 PRAASA  </t>
  </si>
  <si>
    <t xml:space="preserve">        7965 ASAARP   </t>
  </si>
  <si>
    <t xml:space="preserve">         7949 PRAASA</t>
  </si>
  <si>
    <t xml:space="preserve">       7949 ASAARP </t>
  </si>
  <si>
    <t xml:space="preserve">       7934 ASAARP </t>
  </si>
  <si>
    <t xml:space="preserve">         7934 PRAASA </t>
  </si>
  <si>
    <t xml:space="preserve">         7991 Mileage</t>
  </si>
  <si>
    <r>
      <t xml:space="preserve">       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7991</t>
    </r>
    <r>
      <rPr>
        <b/>
        <sz val="10"/>
        <color indexed="8"/>
        <rFont val="Calibri"/>
        <family val="2"/>
        <scheme val="minor"/>
      </rPr>
      <t xml:space="preserve"> Millaje</t>
    </r>
  </si>
  <si>
    <t xml:space="preserve">         7992 Lodging</t>
  </si>
  <si>
    <t xml:space="preserve">        7992 Alojamiento</t>
  </si>
  <si>
    <t xml:space="preserve">         7993 Registr'n, Meals, Coffee</t>
  </si>
  <si>
    <t xml:space="preserve">        7993 Registr'nes, Alimentos, Café</t>
  </si>
  <si>
    <t xml:space="preserve">        7994 Teléfono, Cópias, Materiales</t>
  </si>
  <si>
    <t xml:space="preserve">         7995 PRAASA</t>
  </si>
  <si>
    <t xml:space="preserve">        7995 ASAARP </t>
  </si>
  <si>
    <t xml:space="preserve">      Total 7990 Accessibility Chair</t>
  </si>
  <si>
    <t xml:space="preserve">    Total 7960 Coord. de Accesibilidad</t>
  </si>
  <si>
    <t>MISCELLANEOUS CALCULATIONS/NOTES</t>
  </si>
  <si>
    <t>CÁLCULOS VARIOS/NOTAS</t>
  </si>
  <si>
    <t xml:space="preserve">   Total 7800-7960 Appointed Chair Expenses</t>
  </si>
  <si>
    <t xml:space="preserve">   7600-7740 Officers Expenses</t>
  </si>
  <si>
    <t xml:space="preserve">      7990 Accessibility Chair </t>
  </si>
  <si>
    <t xml:space="preserve">    Total 7930 Gerente de Tecn./Equipo AV</t>
  </si>
  <si>
    <t>Total Bank Accounts</t>
  </si>
  <si>
    <t>Total de cuentas bancarias</t>
  </si>
  <si>
    <t>Prudent Reserve ****</t>
  </si>
  <si>
    <t>Reserva Prudente ****</t>
  </si>
  <si>
    <t>GSC 3,600</t>
  </si>
  <si>
    <t>Rent, contracts &amp; insurance 14,000</t>
  </si>
  <si>
    <t>Technology 3,000</t>
  </si>
  <si>
    <t>RCAs 20,000</t>
  </si>
  <si>
    <t>PRAASA 11,000 2026?</t>
  </si>
  <si>
    <t>ASAARP 11,000 2026?</t>
  </si>
  <si>
    <t>CSG 3,600</t>
  </si>
  <si>
    <t>Tecnología 3,000</t>
  </si>
  <si>
    <t>Linguistic conference &amp; support 2,400</t>
  </si>
  <si>
    <t>Conferencia y apoyo lingüístico 2,400</t>
  </si>
  <si>
    <t>SPENDING PLAN &amp; OTHER COSTS</t>
  </si>
  <si>
    <t>PLAN DE GASTOS &amp; OTROS COSTOS</t>
  </si>
  <si>
    <t>Alquiler, contratos y seguros 14,000</t>
  </si>
  <si>
    <t>Impuestos, contabilidad y teneduría de libros 5,000</t>
  </si>
  <si>
    <t>Taxes, accounting and bookkeeping 2,000</t>
  </si>
  <si>
    <t xml:space="preserve">         7624 Copies, Supplies</t>
  </si>
  <si>
    <t xml:space="preserve">         7644 Copies, Supplies</t>
  </si>
  <si>
    <t xml:space="preserve">         7664 Copies, Supplies</t>
  </si>
  <si>
    <t xml:space="preserve">         7684 Copies, Supplies</t>
  </si>
  <si>
    <t xml:space="preserve">         7704 Copies, Supplies</t>
  </si>
  <si>
    <t xml:space="preserve">         7724 Copies, Supplies</t>
  </si>
  <si>
    <t xml:space="preserve">         7744 Copies, Supplies</t>
  </si>
  <si>
    <t xml:space="preserve">         7824 Copies, Supplies</t>
  </si>
  <si>
    <t xml:space="preserve">         7844 Copies, Supplies</t>
  </si>
  <si>
    <t xml:space="preserve">         7864 Copies, Supplies</t>
  </si>
  <si>
    <t xml:space="preserve">         7904 Copies, Supplies</t>
  </si>
  <si>
    <t xml:space="preserve">         7924 Copies, Supplies</t>
  </si>
  <si>
    <t xml:space="preserve">         7994 Copies, Supplies</t>
  </si>
  <si>
    <t xml:space="preserve">         7644 Cópias, Materiales</t>
  </si>
  <si>
    <t xml:space="preserve">         7624 Cópias, materiales</t>
  </si>
  <si>
    <t xml:space="preserve">         7664 Cópias, Materiales</t>
  </si>
  <si>
    <t xml:space="preserve">         7684  Cópias, Materiales</t>
  </si>
  <si>
    <t xml:space="preserve">         7704 Cópias, Materiales</t>
  </si>
  <si>
    <t xml:space="preserve">         7724 Cópias, Materiales</t>
  </si>
  <si>
    <t xml:space="preserve">         7744 Cópias, Materiales</t>
  </si>
  <si>
    <t xml:space="preserve">         7824 Cópias, Materiales</t>
  </si>
  <si>
    <t xml:space="preserve">         7844 Cópias, Materiales</t>
  </si>
  <si>
    <t xml:space="preserve">         7904 Cópias, Materiales</t>
  </si>
  <si>
    <t xml:space="preserve">         7924 Cópias, Materiales</t>
  </si>
  <si>
    <t xml:space="preserve">         7864 Cópias, Materiales</t>
  </si>
  <si>
    <t xml:space="preserve">         7621 Mileage **</t>
  </si>
  <si>
    <t xml:space="preserve">         7621 Millaje **</t>
  </si>
  <si>
    <t xml:space="preserve">         7631 PRAASA ***</t>
  </si>
  <si>
    <t xml:space="preserve">         7631 ASAARP ***</t>
  </si>
  <si>
    <t>**** Accessibility chair to full year</t>
  </si>
  <si>
    <t>** Mileage 0.67/mile (current)</t>
  </si>
  <si>
    <t>Kilometraje 0.67/milla (actual)</t>
  </si>
  <si>
    <t>Kilometraje 0.50/milla (25% menos)</t>
  </si>
  <si>
    <t>Kilometraje 0.30/milla (55% menos)</t>
  </si>
  <si>
    <t>Kilometraje 0.60/milla (10 % menos)</t>
  </si>
  <si>
    <t>Mileage cut rate to 0.50/mi</t>
  </si>
  <si>
    <r>
      <t>COLORS Revenue...</t>
    </r>
    <r>
      <rPr>
        <sz val="11"/>
        <color theme="7"/>
        <rFont val="Calibri"/>
        <family val="2"/>
        <scheme val="minor"/>
      </rPr>
      <t>Orange</t>
    </r>
    <r>
      <rPr>
        <sz val="11"/>
        <rFont val="Calibri"/>
        <family val="2"/>
        <scheme val="minor"/>
      </rPr>
      <t xml:space="preserve">=higher revenue &amp; </t>
    </r>
    <r>
      <rPr>
        <sz val="11"/>
        <color theme="0" tint="-0.249977111117893"/>
        <rFont val="Calibri"/>
        <family val="2"/>
        <scheme val="minor"/>
      </rPr>
      <t>Gray</t>
    </r>
    <r>
      <rPr>
        <sz val="11"/>
        <rFont val="Calibri"/>
        <family val="2"/>
        <scheme val="minor"/>
      </rPr>
      <t>= lower; Expenses...</t>
    </r>
    <r>
      <rPr>
        <sz val="11"/>
        <color theme="9"/>
        <rFont val="Calibri"/>
        <family val="2"/>
        <scheme val="minor"/>
      </rPr>
      <t>Green</t>
    </r>
    <r>
      <rPr>
        <sz val="11"/>
        <rFont val="Calibri"/>
        <family val="2"/>
        <scheme val="minor"/>
      </rPr>
      <t xml:space="preserve">=lower $ &amp; </t>
    </r>
    <r>
      <rPr>
        <sz val="11"/>
        <color rgb="FFFF0000"/>
        <rFont val="Calibri"/>
        <family val="2"/>
        <scheme val="minor"/>
      </rPr>
      <t>Red</t>
    </r>
    <r>
      <rPr>
        <sz val="11"/>
        <rFont val="Calibri"/>
        <family val="2"/>
        <scheme val="minor"/>
      </rPr>
      <t>=higher/new $</t>
    </r>
  </si>
  <si>
    <r>
      <t>COLORES Ingresos...</t>
    </r>
    <r>
      <rPr>
        <sz val="11"/>
        <color theme="7"/>
        <rFont val="Calibri"/>
        <family val="2"/>
        <scheme val="minor"/>
      </rPr>
      <t>Naranja</t>
    </r>
    <r>
      <rPr>
        <sz val="11"/>
        <color theme="1"/>
        <rFont val="Calibri"/>
        <family val="2"/>
        <scheme val="minor"/>
      </rPr>
      <t xml:space="preserve">=mayores ingresos y </t>
    </r>
    <r>
      <rPr>
        <sz val="11"/>
        <color theme="0" tint="-0.249977111117893"/>
        <rFont val="Calibri"/>
        <family val="2"/>
        <scheme val="minor"/>
      </rPr>
      <t>Gris</t>
    </r>
    <r>
      <rPr>
        <sz val="11"/>
        <color theme="1"/>
        <rFont val="Calibri"/>
        <family val="2"/>
        <scheme val="minor"/>
      </rPr>
      <t>=menores; Gastos...</t>
    </r>
    <r>
      <rPr>
        <sz val="11"/>
        <color theme="9"/>
        <rFont val="Calibri"/>
        <family val="2"/>
        <scheme val="minor"/>
      </rPr>
      <t>Verde</t>
    </r>
    <r>
      <rPr>
        <sz val="11"/>
        <color theme="1"/>
        <rFont val="Calibri"/>
        <family val="2"/>
        <scheme val="minor"/>
      </rPr>
      <t xml:space="preserve">=menores $ y </t>
    </r>
    <r>
      <rPr>
        <sz val="11"/>
        <color rgb="FFFF0000"/>
        <rFont val="Calibri"/>
        <family val="2"/>
        <scheme val="minor"/>
      </rPr>
      <t>Rojo</t>
    </r>
    <r>
      <rPr>
        <sz val="11"/>
        <color theme="1"/>
        <rFont val="Calibri"/>
        <family val="2"/>
        <scheme val="minor"/>
      </rPr>
      <t>=mayores/nuevos</t>
    </r>
  </si>
  <si>
    <t xml:space="preserve">         7846 Special Conference *** </t>
  </si>
  <si>
    <t xml:space="preserve">        7906 Conferencia Especial </t>
  </si>
  <si>
    <t xml:space="preserve">       7906 Special Conference </t>
  </si>
  <si>
    <t xml:space="preserve">       7966 Conferencia Especial</t>
  </si>
  <si>
    <t xml:space="preserve">        7966 Special Conference</t>
  </si>
  <si>
    <t>* Assembly:had some income (unusual) 2024 with 200 attendees; 2025 reset added translation cost so the $5,900 is not regular income; for 2026, registration includes translation ($1,400/each=$7) &amp; technology $1 for 200 attendees) to make this 0</t>
  </si>
  <si>
    <t>Asamblea: tuvo algunos ingresos (inusuales) en 2024 con 200 asistentes; el reinicio de 2025 agregó un costo de traducción, por lo que los $5,900 no son un ingreso regular; para 2026, la inscripción incluye traducción ($1,400/cada uno = $7) y tecnología $1 para 200 asistentes) para que esto sea 0</t>
  </si>
  <si>
    <t xml:space="preserve">     Mileage 0.60/mile (10% less)</t>
  </si>
  <si>
    <t xml:space="preserve">     Mileage 0.50/mile (25% less)</t>
  </si>
  <si>
    <t xml:space="preserve">     Mileage 0.30/mile (55% less)</t>
  </si>
  <si>
    <t>WAYS TO TRIM COSTS</t>
  </si>
  <si>
    <t>FORMAS DE REDUCIR COSTOS</t>
  </si>
  <si>
    <t>All assemblies two days</t>
  </si>
  <si>
    <t>Todas las asambleas de dos días</t>
  </si>
  <si>
    <r>
      <rPr>
        <b/>
        <sz val="10"/>
        <rFont val="Calibri"/>
        <family val="2"/>
        <scheme val="minor"/>
      </rPr>
      <t>What is the cost of an ACM?</t>
    </r>
    <r>
      <rPr>
        <sz val="10"/>
        <rFont val="Calibri"/>
        <family val="2"/>
        <scheme val="minor"/>
      </rPr>
      <t xml:space="preserve"> Rent is $300</t>
    </r>
    <r>
      <rPr>
        <b/>
        <sz val="10"/>
        <rFont val="Calibri"/>
        <family val="2"/>
        <scheme val="minor"/>
      </rPr>
      <t xml:space="preserve">; </t>
    </r>
    <r>
      <rPr>
        <sz val="10"/>
        <rFont val="Calibri"/>
        <family val="2"/>
        <scheme val="minor"/>
      </rPr>
      <t xml:space="preserve">it is more like </t>
    </r>
    <r>
      <rPr>
        <sz val="10"/>
        <rFont val="Calibri"/>
        <family val="2"/>
        <scheme val="minor"/>
      </rPr>
      <t>$2,500 ($700 for translation &amp; technology) and ($1,500 for officers'/chairs' mileage</t>
    </r>
  </si>
  <si>
    <r>
      <t xml:space="preserve">Cuánto cuesta un ACM? El alquiler es de </t>
    </r>
    <r>
      <rPr>
        <b/>
        <sz val="10"/>
        <color theme="1"/>
        <rFont val="Calibri"/>
        <family val="2"/>
        <scheme val="minor"/>
      </rPr>
      <t>$300</t>
    </r>
    <r>
      <rPr>
        <sz val="10"/>
        <color theme="1"/>
        <rFont val="Calibri"/>
        <family val="2"/>
        <scheme val="minor"/>
      </rPr>
      <t xml:space="preserve">; ​​ronda los </t>
    </r>
    <r>
      <rPr>
        <b/>
        <sz val="10"/>
        <color theme="1"/>
        <rFont val="Calibri"/>
        <family val="2"/>
        <scheme val="minor"/>
      </rPr>
      <t>$2,500</t>
    </r>
    <r>
      <rPr>
        <sz val="10"/>
        <color theme="1"/>
        <rFont val="Calibri"/>
        <family val="2"/>
        <scheme val="minor"/>
      </rPr>
      <t xml:space="preserve"> ($700 por traducción y tecnología) y ($1,500 por kilometraje de los oficiales/presidentes).</t>
    </r>
  </si>
  <si>
    <t>Assemblies 40,000+</t>
  </si>
  <si>
    <t>Asambleas 40,000+</t>
  </si>
  <si>
    <t>ACMs 20,000</t>
  </si>
  <si>
    <t>Tasa de reducción de kilometraje a 0.50/mi</t>
  </si>
  <si>
    <t xml:space="preserve">      Total 7930 AV TECH</t>
  </si>
  <si>
    <t xml:space="preserve">      7930 AV Technician</t>
  </si>
  <si>
    <t>Phase out oral translation</t>
  </si>
  <si>
    <t>Phase out written translation to artificial intelligence or such?</t>
  </si>
  <si>
    <t>Eliminar progresivamente la traducción oral</t>
  </si>
  <si>
    <t>Eliminar la traducción escrita a favor de la inteligencia artificial o algo así?</t>
  </si>
  <si>
    <t>Contributions 2023=$61,000 and 2024=$62,000</t>
  </si>
  <si>
    <t>Contribuciones 2023=$61,000 y 2024=$62,000</t>
  </si>
  <si>
    <t>An additional, one-day virtual assembly 1 day in August or September (and subtract an ACM = actual cost $1,750 and translation $450)</t>
  </si>
  <si>
    <t>One ACM virtual not in-person; still pay translation</t>
  </si>
  <si>
    <t>Una RCA virtual, no en persona; todavía pago la traducción</t>
  </si>
  <si>
    <t>Una asamblea virtual adicional de un día, 1 día en agosto o septiembre (y restar un RCA = costo real $1,750 y traducción $450)</t>
  </si>
  <si>
    <t xml:space="preserve">      8240 Archives Facility Rental (or combined with ACM/Storage) *****</t>
  </si>
  <si>
    <t>***** Really &lt;$2,000 moving costs</t>
  </si>
  <si>
    <t>***** Realmente menos de $2,000 en costos de mudanza</t>
  </si>
  <si>
    <t>*** Conferences: by position, purpose or random? Example options (not final): PRAASA 8 = 5/7 officers and 3 chairs = $11,200; and 2 other chairs to special conferences (13/17)</t>
  </si>
  <si>
    <t>*** Conferencias: por posición, propósito o aleatorias? Ejemplos de opciones (no definitivas)): ASAARP  8 = 5/7 funcionarios y 3 presidentes = $11,200; y otros 2 presidentes para conferencias especiales (13/17)</t>
  </si>
  <si>
    <t>**** Silla de Accesibilidades para todo el año</t>
  </si>
  <si>
    <r>
      <t>What is the average cost of an assembly - $8,500</t>
    </r>
    <r>
      <rPr>
        <sz val="10"/>
        <rFont val="Calibri"/>
        <family val="2"/>
        <scheme val="minor"/>
      </rPr>
      <t xml:space="preserve"> (including translation &amp; technology); it is more like </t>
    </r>
    <r>
      <rPr>
        <b/>
        <sz val="10"/>
        <rFont val="Calibri"/>
        <family val="2"/>
        <scheme val="minor"/>
      </rPr>
      <t>$12,000</t>
    </r>
    <r>
      <rPr>
        <sz val="10"/>
        <rFont val="Calibri"/>
        <family val="2"/>
        <scheme val="minor"/>
      </rPr>
      <t xml:space="preserve"> if include officers/chairs costs = add mileage $1,500/event, registration $640 ($40/event X 16) and lodging $1,425/event (more for 3-day one)</t>
    </r>
  </si>
  <si>
    <r>
      <t>Cuál es el costo promedio de una asamblea? $</t>
    </r>
    <r>
      <rPr>
        <b/>
        <sz val="10"/>
        <color theme="1"/>
        <rFont val="Calibri"/>
        <family val="2"/>
        <scheme val="minor"/>
      </rPr>
      <t>8,500</t>
    </r>
    <r>
      <rPr>
        <sz val="10"/>
        <color theme="1"/>
        <rFont val="Calibri"/>
        <family val="2"/>
        <scheme val="minor"/>
      </rPr>
      <t xml:space="preserve"> (incluyendo traducción y tecnología); es más bien </t>
    </r>
    <r>
      <rPr>
        <b/>
        <sz val="10"/>
        <color theme="1"/>
        <rFont val="Calibri"/>
        <family val="2"/>
        <scheme val="minor"/>
      </rPr>
      <t>$12,000</t>
    </r>
    <r>
      <rPr>
        <sz val="10"/>
        <color theme="1"/>
        <rFont val="Calibri"/>
        <family val="2"/>
        <scheme val="minor"/>
      </rPr>
      <t xml:space="preserve"> si se incluyen los costos de los oficiales/presidentes = agregar kilometraje $1,500/evento, inscripción $640 ($40/evento X 16) y alojamiento $1,425/evento (más para uno de 3 días)</t>
    </r>
  </si>
  <si>
    <r>
      <t xml:space="preserve">Total </t>
    </r>
    <r>
      <rPr>
        <b/>
        <sz val="10"/>
        <rFont val="Calibri"/>
        <family val="2"/>
        <scheme val="minor"/>
      </rPr>
      <t>$82,000</t>
    </r>
    <r>
      <rPr>
        <sz val="10"/>
        <rFont val="Calibri"/>
        <family val="2"/>
        <scheme val="minor"/>
      </rPr>
      <t>; there are additional costs not included and some costs never recorded (food and other local costs of assembly)</t>
    </r>
  </si>
  <si>
    <r>
      <t xml:space="preserve">Total </t>
    </r>
    <r>
      <rPr>
        <b/>
        <sz val="10"/>
        <color theme="1"/>
        <rFont val="Calibri"/>
        <family val="2"/>
        <scheme val="minor"/>
      </rPr>
      <t>$82,000</t>
    </r>
    <r>
      <rPr>
        <sz val="10"/>
        <color theme="1"/>
        <rFont val="Calibri"/>
        <family val="2"/>
        <scheme val="minor"/>
      </rPr>
      <t>; hay costos adicionales no incluidos y algunos costos nunca registrados (comida y otros costos locales de montaje).</t>
    </r>
  </si>
  <si>
    <t xml:space="preserve">         7846 Conferencia Especial  *** </t>
  </si>
  <si>
    <t xml:space="preserve">     8159 Acentos devueltos Franqueo</t>
  </si>
  <si>
    <t xml:space="preserve">   Total 7970-7990 Serv. de Trad. &amp; Interpret.</t>
  </si>
  <si>
    <t xml:space="preserve">   Total Spanish Translation</t>
  </si>
  <si>
    <t xml:space="preserve">   Total 8070 Otros gastos del oficial de eventos del área</t>
  </si>
  <si>
    <t xml:space="preserve">        7990 Coord. de Accesibilidad</t>
  </si>
  <si>
    <t xml:space="preserve">        7930 Gerente de Tecn./Equipo AV</t>
  </si>
  <si>
    <t xml:space="preserve">    Total 7800-7960 Gastos de Coordinadores Nombrados</t>
  </si>
  <si>
    <t xml:space="preserve">    Otros Gastos</t>
  </si>
  <si>
    <t xml:space="preserve">        7971 Traducc. al Español en ACM</t>
  </si>
  <si>
    <t xml:space="preserve">        7981 Traducción Asambleas</t>
  </si>
  <si>
    <t xml:space="preserve">        7982 Millaje-Spanish Translator</t>
  </si>
  <si>
    <t xml:space="preserve">        7983 Registr'nes, alimentos, café-Spanish Translator</t>
  </si>
  <si>
    <t xml:space="preserve">        7984 Alojamiento-Spanish Translator</t>
  </si>
  <si>
    <t xml:space="preserve">        7986 Intérprete LSA (Asambleas)</t>
  </si>
  <si>
    <t xml:space="preserve">     8100 Acentos devueltos Franqueo</t>
  </si>
  <si>
    <t xml:space="preserve">   8159 Acentos devueltos Franqueo</t>
  </si>
  <si>
    <t xml:space="preserve">   8330 Software y complementos</t>
  </si>
  <si>
    <t xml:space="preserve">   8300 Sitio Web</t>
  </si>
  <si>
    <t xml:space="preserve">   8400 Acceso., GV Llevar mensaje) y Lingu. Serv.</t>
  </si>
  <si>
    <t xml:space="preserve">      8410  Proyecto de llevar el mensaje (GV/LV anual)</t>
  </si>
  <si>
    <t xml:space="preserve">      8430 Taller de Mujeres Hispanas - Annual Contribution</t>
  </si>
  <si>
    <t xml:space="preserve">      8440 Taller de Mujeres Hispanas Enlace</t>
  </si>
  <si>
    <t xml:space="preserve">      8450 Enlace Foro Local</t>
  </si>
  <si>
    <t xml:space="preserve">    8500 Gastos Misceláneos</t>
  </si>
  <si>
    <t xml:space="preserve">    8545 Tarifas Contables</t>
  </si>
  <si>
    <t xml:space="preserve">    8560 Contador</t>
  </si>
  <si>
    <t xml:space="preserve">        7932 Alojamiento (Corregida)</t>
  </si>
  <si>
    <t xml:space="preserve">        7933 Registr'nes, alimentos, café (Corregida)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</si>
</sst>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202124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9"/>
      <name val="Calibri"/>
      <family val="2"/>
      <scheme val="minor"/>
    </font>
    <font>
      <b/>
      <sz val="10"/>
      <color theme="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theme="7"/>
      <name val="Calibri"/>
      <family val="2"/>
      <scheme val="minor"/>
    </font>
    <font>
      <sz val="10"/>
      <color rgb="FF70AD47"/>
      <name val="Calibri"/>
      <family val="2"/>
      <scheme val="minor"/>
    </font>
    <font>
      <sz val="10"/>
      <color rgb="FFA6A6A6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auto="1"/>
      </top>
      <bottom style="double">
        <color auto="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auto="1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 style="thin">
        <color rgb="FFA6A6A6"/>
      </left>
      <right/>
      <top style="thin">
        <color auto="1"/>
      </top>
      <bottom style="thin">
        <color auto="1"/>
      </bottom>
      <diagonal/>
    </border>
    <border>
      <left style="thin">
        <color rgb="FFA6A6A6"/>
      </left>
      <right/>
      <top style="thin">
        <color auto="1"/>
      </top>
      <bottom style="double">
        <color auto="1"/>
      </bottom>
      <diagonal/>
    </border>
    <border>
      <left style="thin">
        <color rgb="FFA6A6A6"/>
      </left>
      <right/>
      <top/>
      <bottom style="double">
        <color auto="1"/>
      </bottom>
      <diagonal/>
    </border>
    <border>
      <left style="thin">
        <color rgb="FFA6A6A6"/>
      </left>
      <right/>
      <top style="thin">
        <color auto="1"/>
      </top>
      <bottom style="thin">
        <color rgb="FFA6A6A6"/>
      </bottom>
      <diagonal/>
    </border>
    <border>
      <left style="thin">
        <color rgb="FFA6A6A6"/>
      </left>
      <right/>
      <top/>
      <bottom style="thin">
        <color auto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</borders>
  <cellStyleXfs count="100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38">
    <xf numFmtId="0" fontId="0" fillId="0" borderId="0" xfId="0"/>
    <xf numFmtId="0" fontId="5" fillId="0" borderId="1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44" fontId="1" fillId="0" borderId="0" xfId="1" applyFont="1" applyBorder="1" applyAlignment="1">
      <alignment horizontal="right"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6" fillId="2" borderId="1" xfId="0" applyFont="1" applyFill="1" applyBorder="1" applyAlignment="1">
      <alignment horizontal="left" wrapText="1"/>
    </xf>
    <xf numFmtId="0" fontId="7" fillId="2" borderId="0" xfId="0" applyFont="1" applyFill="1" applyAlignment="1">
      <alignment wrapText="1"/>
    </xf>
    <xf numFmtId="44" fontId="12" fillId="0" borderId="2" xfId="1" applyFont="1" applyBorder="1" applyAlignment="1">
      <alignment horizontal="right" wrapText="1"/>
    </xf>
    <xf numFmtId="44" fontId="12" fillId="0" borderId="3" xfId="1" applyFont="1" applyBorder="1" applyAlignment="1">
      <alignment horizontal="right" wrapText="1"/>
    </xf>
    <xf numFmtId="44" fontId="5" fillId="0" borderId="4" xfId="1" applyFont="1" applyBorder="1" applyAlignment="1">
      <alignment horizontal="right" wrapText="1"/>
    </xf>
    <xf numFmtId="44" fontId="12" fillId="0" borderId="5" xfId="1" applyFont="1" applyBorder="1" applyAlignment="1">
      <alignment horizontal="right" wrapText="1"/>
    </xf>
    <xf numFmtId="44" fontId="5" fillId="0" borderId="6" xfId="1" applyFont="1" applyBorder="1" applyAlignment="1">
      <alignment horizontal="right" wrapText="1"/>
    </xf>
    <xf numFmtId="44" fontId="13" fillId="0" borderId="2" xfId="1" applyFont="1" applyBorder="1" applyAlignment="1">
      <alignment horizontal="right" wrapText="1"/>
    </xf>
    <xf numFmtId="44" fontId="13" fillId="0" borderId="3" xfId="1" applyFont="1" applyBorder="1" applyAlignment="1">
      <alignment horizontal="right" wrapText="1"/>
    </xf>
    <xf numFmtId="44" fontId="13" fillId="2" borderId="5" xfId="1" applyFont="1" applyFill="1" applyBorder="1" applyAlignment="1">
      <alignment horizontal="right" wrapText="1"/>
    </xf>
    <xf numFmtId="44" fontId="13" fillId="2" borderId="2" xfId="1" applyFont="1" applyFill="1" applyBorder="1" applyAlignment="1">
      <alignment horizontal="right" wrapText="1"/>
    </xf>
    <xf numFmtId="44" fontId="6" fillId="2" borderId="2" xfId="1" applyFont="1" applyFill="1" applyBorder="1" applyAlignment="1">
      <alignment horizontal="right" wrapText="1"/>
    </xf>
    <xf numFmtId="44" fontId="6" fillId="0" borderId="4" xfId="1" applyFont="1" applyBorder="1" applyAlignment="1">
      <alignment horizontal="right" wrapText="1"/>
    </xf>
    <xf numFmtId="44" fontId="13" fillId="0" borderId="5" xfId="1" applyFont="1" applyBorder="1" applyAlignment="1">
      <alignment horizontal="right" wrapText="1"/>
    </xf>
    <xf numFmtId="44" fontId="12" fillId="2" borderId="5" xfId="1" applyFont="1" applyFill="1" applyBorder="1" applyAlignment="1">
      <alignment horizontal="right" wrapText="1"/>
    </xf>
    <xf numFmtId="44" fontId="14" fillId="2" borderId="2" xfId="1" applyFont="1" applyFill="1" applyBorder="1" applyAlignment="1">
      <alignment horizontal="right" wrapText="1"/>
    </xf>
    <xf numFmtId="44" fontId="3" fillId="2" borderId="2" xfId="1" applyFont="1" applyFill="1" applyBorder="1" applyAlignment="1">
      <alignment horizontal="right" wrapText="1"/>
    </xf>
    <xf numFmtId="44" fontId="5" fillId="0" borderId="2" xfId="1" applyFont="1" applyBorder="1" applyAlignment="1">
      <alignment horizontal="right" wrapText="1"/>
    </xf>
    <xf numFmtId="44" fontId="5" fillId="0" borderId="3" xfId="1" applyFont="1" applyBorder="1" applyAlignment="1">
      <alignment horizontal="right" wrapText="1"/>
    </xf>
    <xf numFmtId="44" fontId="5" fillId="0" borderId="9" xfId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44" fontId="4" fillId="0" borderId="2" xfId="1" applyFont="1" applyBorder="1" applyAlignment="1">
      <alignment horizontal="center" wrapText="1"/>
    </xf>
    <xf numFmtId="44" fontId="12" fillId="2" borderId="2" xfId="1" applyFont="1" applyFill="1" applyBorder="1" applyAlignment="1">
      <alignment horizontal="right" wrapText="1"/>
    </xf>
    <xf numFmtId="0" fontId="15" fillId="0" borderId="0" xfId="0" applyFont="1" applyAlignment="1">
      <alignment horizontal="left" vertical="center"/>
    </xf>
    <xf numFmtId="44" fontId="13" fillId="2" borderId="3" xfId="1" applyFont="1" applyFill="1" applyBorder="1" applyAlignment="1">
      <alignment horizontal="right" wrapText="1"/>
    </xf>
    <xf numFmtId="44" fontId="12" fillId="2" borderId="3" xfId="1" applyFont="1" applyFill="1" applyBorder="1" applyAlignment="1">
      <alignment horizontal="right" wrapText="1"/>
    </xf>
    <xf numFmtId="44" fontId="5" fillId="2" borderId="4" xfId="1" applyFont="1" applyFill="1" applyBorder="1" applyAlignment="1">
      <alignment horizontal="right" wrapText="1"/>
    </xf>
    <xf numFmtId="44" fontId="6" fillId="2" borderId="4" xfId="1" applyFont="1" applyFill="1" applyBorder="1" applyAlignment="1">
      <alignment horizontal="right" wrapText="1"/>
    </xf>
    <xf numFmtId="44" fontId="1" fillId="2" borderId="0" xfId="1" applyFont="1" applyFill="1" applyBorder="1" applyAlignment="1">
      <alignment horizontal="right" wrapText="1"/>
    </xf>
    <xf numFmtId="0" fontId="16" fillId="2" borderId="1" xfId="0" applyFont="1" applyFill="1" applyBorder="1" applyAlignment="1">
      <alignment horizontal="left" wrapText="1"/>
    </xf>
    <xf numFmtId="0" fontId="7" fillId="3" borderId="0" xfId="0" applyFont="1" applyFill="1" applyAlignment="1">
      <alignment wrapText="1"/>
    </xf>
    <xf numFmtId="0" fontId="7" fillId="0" borderId="1" xfId="0" applyFont="1" applyBorder="1" applyAlignment="1">
      <alignment wrapText="1"/>
    </xf>
    <xf numFmtId="44" fontId="20" fillId="4" borderId="13" xfId="0" applyNumberFormat="1" applyFont="1" applyFill="1" applyBorder="1" applyAlignment="1">
      <alignment horizontal="center" wrapText="1"/>
    </xf>
    <xf numFmtId="44" fontId="21" fillId="4" borderId="14" xfId="0" applyNumberFormat="1" applyFont="1" applyFill="1" applyBorder="1" applyAlignment="1">
      <alignment horizontal="right" wrapText="1"/>
    </xf>
    <xf numFmtId="44" fontId="21" fillId="4" borderId="15" xfId="0" applyNumberFormat="1" applyFont="1" applyFill="1" applyBorder="1" applyAlignment="1">
      <alignment horizontal="right" wrapText="1"/>
    </xf>
    <xf numFmtId="44" fontId="22" fillId="4" borderId="16" xfId="0" applyNumberFormat="1" applyFont="1" applyFill="1" applyBorder="1" applyAlignment="1">
      <alignment horizontal="right" wrapText="1"/>
    </xf>
    <xf numFmtId="44" fontId="22" fillId="4" borderId="17" xfId="0" applyNumberFormat="1" applyFont="1" applyFill="1" applyBorder="1" applyAlignment="1">
      <alignment horizontal="right" wrapText="1"/>
    </xf>
    <xf numFmtId="44" fontId="13" fillId="4" borderId="14" xfId="0" applyNumberFormat="1" applyFont="1" applyFill="1" applyBorder="1" applyAlignment="1">
      <alignment horizontal="right" wrapText="1"/>
    </xf>
    <xf numFmtId="44" fontId="13" fillId="4" borderId="15" xfId="0" applyNumberFormat="1" applyFont="1" applyFill="1" applyBorder="1" applyAlignment="1">
      <alignment horizontal="right" wrapText="1"/>
    </xf>
    <xf numFmtId="44" fontId="22" fillId="4" borderId="18" xfId="0" applyNumberFormat="1" applyFont="1" applyFill="1" applyBorder="1" applyAlignment="1">
      <alignment horizontal="right" wrapText="1"/>
    </xf>
    <xf numFmtId="44" fontId="21" fillId="4" borderId="13" xfId="0" applyNumberFormat="1" applyFont="1" applyFill="1" applyBorder="1" applyAlignment="1">
      <alignment horizontal="right" wrapText="1"/>
    </xf>
    <xf numFmtId="44" fontId="6" fillId="4" borderId="16" xfId="0" applyNumberFormat="1" applyFont="1" applyFill="1" applyBorder="1" applyAlignment="1">
      <alignment horizontal="right" wrapText="1"/>
    </xf>
    <xf numFmtId="44" fontId="22" fillId="4" borderId="14" xfId="0" applyNumberFormat="1" applyFont="1" applyFill="1" applyBorder="1" applyAlignment="1">
      <alignment horizontal="right" wrapText="1"/>
    </xf>
    <xf numFmtId="44" fontId="22" fillId="4" borderId="15" xfId="0" applyNumberFormat="1" applyFont="1" applyFill="1" applyBorder="1" applyAlignment="1">
      <alignment horizontal="right" wrapText="1"/>
    </xf>
    <xf numFmtId="44" fontId="22" fillId="4" borderId="19" xfId="0" applyNumberFormat="1" applyFont="1" applyFill="1" applyBorder="1" applyAlignment="1">
      <alignment horizontal="right" wrapText="1"/>
    </xf>
    <xf numFmtId="44" fontId="13" fillId="5" borderId="15" xfId="0" applyNumberFormat="1" applyFont="1" applyFill="1" applyBorder="1" applyAlignment="1">
      <alignment horizontal="right" wrapText="1"/>
    </xf>
    <xf numFmtId="44" fontId="21" fillId="5" borderId="14" xfId="0" applyNumberFormat="1" applyFont="1" applyFill="1" applyBorder="1" applyAlignment="1">
      <alignment horizontal="right" wrapText="1"/>
    </xf>
    <xf numFmtId="44" fontId="6" fillId="2" borderId="6" xfId="1" applyFont="1" applyFill="1" applyBorder="1" applyAlignment="1">
      <alignment horizontal="right" wrapText="1"/>
    </xf>
    <xf numFmtId="44" fontId="6" fillId="5" borderId="17" xfId="0" applyNumberFormat="1" applyFont="1" applyFill="1" applyBorder="1" applyAlignment="1">
      <alignment horizontal="right" wrapText="1"/>
    </xf>
    <xf numFmtId="44" fontId="13" fillId="5" borderId="14" xfId="0" applyNumberFormat="1" applyFont="1" applyFill="1" applyBorder="1" applyAlignment="1">
      <alignment horizontal="right" wrapText="1"/>
    </xf>
    <xf numFmtId="44" fontId="14" fillId="0" borderId="0" xfId="1" applyFont="1" applyBorder="1" applyAlignment="1">
      <alignment horizontal="right" wrapText="1"/>
    </xf>
    <xf numFmtId="44" fontId="12" fillId="0" borderId="0" xfId="1" applyFont="1" applyBorder="1" applyAlignment="1">
      <alignment horizontal="right" wrapText="1"/>
    </xf>
    <xf numFmtId="44" fontId="21" fillId="4" borderId="0" xfId="0" applyNumberFormat="1" applyFont="1" applyFill="1" applyAlignment="1">
      <alignment horizontal="right" wrapText="1"/>
    </xf>
    <xf numFmtId="44" fontId="20" fillId="4" borderId="14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8" fillId="2" borderId="0" xfId="0" applyFont="1" applyFill="1" applyAlignment="1">
      <alignment wrapText="1"/>
    </xf>
    <xf numFmtId="44" fontId="25" fillId="5" borderId="14" xfId="0" applyNumberFormat="1" applyFont="1" applyFill="1" applyBorder="1" applyAlignment="1">
      <alignment horizontal="right" wrapText="1"/>
    </xf>
    <xf numFmtId="44" fontId="21" fillId="5" borderId="15" xfId="0" applyNumberFormat="1" applyFont="1" applyFill="1" applyBorder="1" applyAlignment="1">
      <alignment horizontal="right" wrapText="1"/>
    </xf>
    <xf numFmtId="44" fontId="25" fillId="2" borderId="0" xfId="1" applyFont="1" applyFill="1" applyBorder="1" applyAlignment="1">
      <alignment horizontal="right" wrapText="1"/>
    </xf>
    <xf numFmtId="44" fontId="25" fillId="4" borderId="15" xfId="0" applyNumberFormat="1" applyFont="1" applyFill="1" applyBorder="1" applyAlignment="1">
      <alignment horizontal="right" wrapText="1"/>
    </xf>
    <xf numFmtId="44" fontId="13" fillId="2" borderId="7" xfId="1" applyFont="1" applyFill="1" applyBorder="1" applyAlignment="1">
      <alignment horizontal="right" wrapText="1"/>
    </xf>
    <xf numFmtId="44" fontId="26" fillId="5" borderId="16" xfId="0" applyNumberFormat="1" applyFont="1" applyFill="1" applyBorder="1" applyAlignment="1">
      <alignment horizontal="right" wrapText="1"/>
    </xf>
    <xf numFmtId="44" fontId="6" fillId="5" borderId="14" xfId="0" applyNumberFormat="1" applyFont="1" applyFill="1" applyBorder="1" applyAlignment="1">
      <alignment horizontal="right" wrapText="1"/>
    </xf>
    <xf numFmtId="44" fontId="25" fillId="5" borderId="15" xfId="0" applyNumberFormat="1" applyFont="1" applyFill="1" applyBorder="1" applyAlignment="1">
      <alignment horizontal="right" wrapText="1"/>
    </xf>
    <xf numFmtId="6" fontId="25" fillId="5" borderId="0" xfId="0" applyNumberFormat="1" applyFont="1" applyFill="1" applyAlignment="1">
      <alignment horizontal="right" wrapText="1"/>
    </xf>
    <xf numFmtId="44" fontId="24" fillId="5" borderId="15" xfId="0" applyNumberFormat="1" applyFont="1" applyFill="1" applyBorder="1" applyAlignment="1">
      <alignment horizontal="right" wrapText="1"/>
    </xf>
    <xf numFmtId="44" fontId="23" fillId="5" borderId="16" xfId="0" applyNumberFormat="1" applyFont="1" applyFill="1" applyBorder="1" applyAlignment="1">
      <alignment horizontal="right" wrapText="1"/>
    </xf>
    <xf numFmtId="44" fontId="26" fillId="5" borderId="17" xfId="0" applyNumberFormat="1" applyFont="1" applyFill="1" applyBorder="1" applyAlignment="1">
      <alignment horizontal="right" wrapText="1"/>
    </xf>
    <xf numFmtId="44" fontId="27" fillId="5" borderId="15" xfId="0" applyNumberFormat="1" applyFont="1" applyFill="1" applyBorder="1" applyAlignment="1">
      <alignment horizontal="right" wrapText="1"/>
    </xf>
    <xf numFmtId="44" fontId="25" fillId="0" borderId="0" xfId="1" applyFont="1" applyBorder="1" applyAlignment="1">
      <alignment horizontal="right" wrapText="1"/>
    </xf>
    <xf numFmtId="44" fontId="28" fillId="5" borderId="14" xfId="0" applyNumberFormat="1" applyFont="1" applyFill="1" applyBorder="1" applyAlignment="1">
      <alignment horizontal="right" wrapText="1"/>
    </xf>
    <xf numFmtId="44" fontId="25" fillId="4" borderId="14" xfId="0" applyNumberFormat="1" applyFont="1" applyFill="1" applyBorder="1" applyAlignment="1">
      <alignment horizontal="right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7" fillId="6" borderId="0" xfId="0" applyFont="1" applyFill="1" applyAlignment="1">
      <alignment wrapText="1"/>
    </xf>
    <xf numFmtId="44" fontId="23" fillId="5" borderId="20" xfId="0" applyNumberFormat="1" applyFont="1" applyFill="1" applyBorder="1" applyAlignment="1">
      <alignment horizontal="right" wrapText="1"/>
    </xf>
    <xf numFmtId="44" fontId="23" fillId="0" borderId="12" xfId="1" applyFont="1" applyBorder="1" applyAlignment="1">
      <alignment horizontal="right" wrapText="1"/>
    </xf>
    <xf numFmtId="0" fontId="8" fillId="0" borderId="0" xfId="0" applyFont="1" applyAlignment="1">
      <alignment wrapText="1"/>
    </xf>
    <xf numFmtId="3" fontId="18" fillId="2" borderId="0" xfId="0" applyNumberFormat="1" applyFont="1" applyFill="1" applyAlignment="1">
      <alignment wrapText="1"/>
    </xf>
    <xf numFmtId="44" fontId="24" fillId="4" borderId="14" xfId="0" applyNumberFormat="1" applyFont="1" applyFill="1" applyBorder="1" applyAlignment="1">
      <alignment horizontal="right" wrapText="1"/>
    </xf>
    <xf numFmtId="44" fontId="29" fillId="4" borderId="14" xfId="0" applyNumberFormat="1" applyFont="1" applyFill="1" applyBorder="1" applyAlignment="1">
      <alignment horizontal="right" wrapText="1"/>
    </xf>
    <xf numFmtId="44" fontId="6" fillId="4" borderId="14" xfId="0" applyNumberFormat="1" applyFont="1" applyFill="1" applyBorder="1" applyAlignment="1">
      <alignment horizontal="right" wrapText="1"/>
    </xf>
    <xf numFmtId="44" fontId="30" fillId="4" borderId="15" xfId="0" applyNumberFormat="1" applyFont="1" applyFill="1" applyBorder="1" applyAlignment="1">
      <alignment horizontal="right" wrapText="1"/>
    </xf>
    <xf numFmtId="44" fontId="29" fillId="4" borderId="15" xfId="0" applyNumberFormat="1" applyFont="1" applyFill="1" applyBorder="1" applyAlignment="1">
      <alignment horizontal="right" wrapText="1"/>
    </xf>
    <xf numFmtId="44" fontId="6" fillId="4" borderId="17" xfId="0" applyNumberFormat="1" applyFont="1" applyFill="1" applyBorder="1" applyAlignment="1">
      <alignment horizontal="right" wrapText="1"/>
    </xf>
    <xf numFmtId="44" fontId="24" fillId="4" borderId="15" xfId="0" applyNumberFormat="1" applyFont="1" applyFill="1" applyBorder="1" applyAlignment="1">
      <alignment horizontal="right" wrapText="1"/>
    </xf>
    <xf numFmtId="44" fontId="23" fillId="4" borderId="16" xfId="0" applyNumberFormat="1" applyFont="1" applyFill="1" applyBorder="1" applyAlignment="1">
      <alignment horizontal="right" wrapText="1"/>
    </xf>
    <xf numFmtId="44" fontId="29" fillId="4" borderId="0" xfId="0" applyNumberFormat="1" applyFont="1" applyFill="1" applyAlignment="1">
      <alignment horizontal="right" wrapText="1"/>
    </xf>
    <xf numFmtId="44" fontId="21" fillId="0" borderId="0" xfId="0" applyNumberFormat="1" applyFont="1" applyAlignment="1">
      <alignment horizontal="right" wrapText="1"/>
    </xf>
    <xf numFmtId="44" fontId="29" fillId="0" borderId="0" xfId="0" applyNumberFormat="1" applyFont="1" applyAlignment="1">
      <alignment horizontal="right" wrapText="1"/>
    </xf>
    <xf numFmtId="44" fontId="31" fillId="4" borderId="0" xfId="0" applyNumberFormat="1" applyFont="1" applyFill="1" applyAlignment="1">
      <alignment horizontal="right" wrapText="1"/>
    </xf>
    <xf numFmtId="0" fontId="18" fillId="0" borderId="0" xfId="0" applyFont="1" applyAlignment="1">
      <alignment wrapText="1"/>
    </xf>
    <xf numFmtId="44" fontId="13" fillId="4" borderId="0" xfId="0" applyNumberFormat="1" applyFont="1" applyFill="1" applyAlignment="1">
      <alignment horizontal="right" wrapText="1"/>
    </xf>
    <xf numFmtId="6" fontId="21" fillId="4" borderId="0" xfId="0" applyNumberFormat="1" applyFont="1" applyFill="1" applyAlignment="1">
      <alignment horizontal="right" wrapText="1"/>
    </xf>
    <xf numFmtId="6" fontId="12" fillId="0" borderId="0" xfId="1" applyNumberFormat="1" applyFont="1" applyBorder="1" applyAlignment="1">
      <alignment horizontal="right" wrapText="1"/>
    </xf>
    <xf numFmtId="6" fontId="13" fillId="5" borderId="0" xfId="0" applyNumberFormat="1" applyFont="1" applyFill="1" applyAlignment="1">
      <alignment horizontal="right" wrapText="1"/>
    </xf>
    <xf numFmtId="44" fontId="13" fillId="0" borderId="0" xfId="0" applyNumberFormat="1" applyFont="1" applyAlignment="1">
      <alignment wrapText="1"/>
    </xf>
    <xf numFmtId="44" fontId="28" fillId="4" borderId="14" xfId="0" applyNumberFormat="1" applyFont="1" applyFill="1" applyBorder="1" applyAlignment="1">
      <alignment horizontal="right" wrapText="1"/>
    </xf>
    <xf numFmtId="6" fontId="33" fillId="5" borderId="0" xfId="0" applyNumberFormat="1" applyFont="1" applyFill="1" applyAlignment="1">
      <alignment horizontal="right" wrapText="1"/>
    </xf>
    <xf numFmtId="6" fontId="33" fillId="4" borderId="0" xfId="0" applyNumberFormat="1" applyFont="1" applyFill="1" applyAlignment="1">
      <alignment horizontal="right" wrapText="1"/>
    </xf>
    <xf numFmtId="44" fontId="33" fillId="4" borderId="0" xfId="0" applyNumberFormat="1" applyFont="1" applyFill="1" applyAlignment="1">
      <alignment horizontal="right" wrapText="1"/>
    </xf>
    <xf numFmtId="8" fontId="33" fillId="2" borderId="0" xfId="1" applyNumberFormat="1" applyFont="1" applyFill="1" applyBorder="1" applyAlignment="1">
      <alignment horizontal="right" wrapText="1"/>
    </xf>
    <xf numFmtId="44" fontId="14" fillId="2" borderId="0" xfId="1" applyFont="1" applyFill="1" applyBorder="1" applyAlignment="1">
      <alignment horizontal="right" wrapText="1"/>
    </xf>
    <xf numFmtId="44" fontId="34" fillId="2" borderId="0" xfId="1" applyFont="1" applyFill="1" applyBorder="1" applyAlignment="1">
      <alignment horizontal="right" wrapText="1"/>
    </xf>
    <xf numFmtId="44" fontId="33" fillId="2" borderId="0" xfId="1" applyFont="1" applyFill="1" applyBorder="1" applyAlignment="1">
      <alignment horizontal="right" wrapText="1"/>
    </xf>
    <xf numFmtId="0" fontId="6" fillId="0" borderId="21" xfId="0" applyFont="1" applyBorder="1" applyAlignment="1">
      <alignment horizontal="left" wrapText="1"/>
    </xf>
    <xf numFmtId="0" fontId="5" fillId="0" borderId="21" xfId="0" applyFont="1" applyBorder="1" applyAlignment="1">
      <alignment horizontal="left" wrapText="1"/>
    </xf>
    <xf numFmtId="44" fontId="23" fillId="0" borderId="7" xfId="1" applyFont="1" applyBorder="1" applyAlignment="1">
      <alignment horizontal="right" wrapText="1"/>
    </xf>
    <xf numFmtId="44" fontId="23" fillId="5" borderId="15" xfId="0" applyNumberFormat="1" applyFont="1" applyFill="1" applyBorder="1" applyAlignment="1">
      <alignment horizontal="right" wrapText="1"/>
    </xf>
    <xf numFmtId="44" fontId="23" fillId="4" borderId="15" xfId="0" applyNumberFormat="1" applyFont="1" applyFill="1" applyBorder="1" applyAlignment="1">
      <alignment horizontal="right" wrapText="1"/>
    </xf>
    <xf numFmtId="0" fontId="13" fillId="6" borderId="0" xfId="0" applyFont="1" applyFill="1" applyAlignment="1">
      <alignment wrapText="1"/>
    </xf>
    <xf numFmtId="0" fontId="13" fillId="2" borderId="0" xfId="0" applyFont="1" applyFill="1" applyAlignment="1">
      <alignment wrapText="1"/>
    </xf>
    <xf numFmtId="0" fontId="13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6" fontId="13" fillId="0" borderId="0" xfId="0" applyNumberFormat="1" applyFont="1" applyAlignment="1">
      <alignment wrapText="1"/>
    </xf>
    <xf numFmtId="6" fontId="13" fillId="4" borderId="15" xfId="0" applyNumberFormat="1" applyFont="1" applyFill="1" applyBorder="1" applyAlignment="1">
      <alignment horizontal="right" wrapText="1"/>
    </xf>
    <xf numFmtId="44" fontId="35" fillId="4" borderId="14" xfId="0" applyNumberFormat="1" applyFont="1" applyFill="1" applyBorder="1" applyAlignment="1">
      <alignment horizontal="right" wrapText="1"/>
    </xf>
    <xf numFmtId="44" fontId="36" fillId="4" borderId="14" xfId="0" applyNumberFormat="1" applyFont="1" applyFill="1" applyBorder="1" applyAlignment="1">
      <alignment horizontal="right" wrapText="1"/>
    </xf>
  </cellXfs>
  <cellStyles count="100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2"/>
  <sheetViews>
    <sheetView tabSelected="1" view="pageLayout" topLeftCell="B269" zoomScale="150" zoomScaleNormal="150" zoomScalePageLayoutView="150" workbookViewId="0">
      <selection activeCell="B261" sqref="B261"/>
    </sheetView>
  </sheetViews>
  <sheetFormatPr baseColWidth="10" defaultColWidth="8.83203125" defaultRowHeight="15" x14ac:dyDescent="0.2"/>
  <cols>
    <col min="1" max="1" width="23.5" style="14" hidden="1" customWidth="1"/>
    <col min="2" max="2" width="44.83203125" style="6" customWidth="1"/>
    <col min="3" max="3" width="12.6640625" style="7" customWidth="1"/>
    <col min="4" max="4" width="3" style="8" hidden="1" customWidth="1"/>
    <col min="5" max="5" width="12.6640625" style="7" customWidth="1"/>
    <col min="6" max="6" width="12.33203125" style="8" customWidth="1"/>
    <col min="7" max="7" width="11.33203125" style="8" customWidth="1"/>
    <col min="8" max="16384" width="8.83203125" style="8"/>
  </cols>
  <sheetData>
    <row r="1" spans="1:7" ht="56" customHeight="1" x14ac:dyDescent="0.2">
      <c r="A1" s="15" t="s">
        <v>99</v>
      </c>
      <c r="B1" s="38" t="s">
        <v>284</v>
      </c>
      <c r="C1" s="39" t="s">
        <v>364</v>
      </c>
      <c r="E1" s="50" t="s">
        <v>363</v>
      </c>
      <c r="F1" s="50" t="s">
        <v>371</v>
      </c>
      <c r="G1" s="97"/>
    </row>
    <row r="2" spans="1:7" ht="70" customHeight="1" x14ac:dyDescent="0.2">
      <c r="A2" s="49" t="s">
        <v>471</v>
      </c>
      <c r="B2" s="72" t="s">
        <v>472</v>
      </c>
      <c r="C2" s="39" t="s">
        <v>366</v>
      </c>
      <c r="E2" s="71" t="s">
        <v>365</v>
      </c>
      <c r="F2" s="71" t="s">
        <v>372</v>
      </c>
      <c r="G2" s="97"/>
    </row>
    <row r="3" spans="1:7" x14ac:dyDescent="0.2">
      <c r="A3" s="9" t="s">
        <v>246</v>
      </c>
      <c r="B3" s="1" t="s">
        <v>247</v>
      </c>
      <c r="C3" s="20"/>
      <c r="E3" s="51"/>
      <c r="F3" s="51"/>
    </row>
    <row r="4" spans="1:7" x14ac:dyDescent="0.2">
      <c r="A4" s="9" t="s">
        <v>100</v>
      </c>
      <c r="B4" s="1" t="s">
        <v>0</v>
      </c>
      <c r="C4" s="20"/>
      <c r="E4" s="51"/>
      <c r="F4" s="51"/>
    </row>
    <row r="5" spans="1:7" s="73" customFormat="1" x14ac:dyDescent="0.2">
      <c r="A5" s="18" t="s">
        <v>101</v>
      </c>
      <c r="B5" s="18" t="s">
        <v>1</v>
      </c>
      <c r="C5" s="28">
        <v>62000</v>
      </c>
      <c r="E5" s="88">
        <v>64000</v>
      </c>
      <c r="F5" s="117">
        <v>68000</v>
      </c>
      <c r="G5" s="98">
        <v>66000</v>
      </c>
    </row>
    <row r="6" spans="1:7" s="73" customFormat="1" ht="30" x14ac:dyDescent="0.2">
      <c r="A6" s="132" t="s">
        <v>499</v>
      </c>
      <c r="B6" s="132" t="s">
        <v>500</v>
      </c>
      <c r="C6" s="28"/>
      <c r="E6" s="88"/>
      <c r="F6" s="117"/>
      <c r="G6" s="98"/>
    </row>
    <row r="7" spans="1:7" x14ac:dyDescent="0.2">
      <c r="A7" s="9" t="s">
        <v>102</v>
      </c>
      <c r="B7" s="1" t="s">
        <v>2</v>
      </c>
      <c r="C7" s="20"/>
      <c r="E7" s="51"/>
      <c r="F7" s="51"/>
    </row>
    <row r="8" spans="1:7" x14ac:dyDescent="0.2">
      <c r="A8" s="9" t="s">
        <v>103</v>
      </c>
      <c r="B8" s="1" t="s">
        <v>286</v>
      </c>
      <c r="C8" s="20">
        <v>800</v>
      </c>
      <c r="E8" s="51">
        <v>800</v>
      </c>
      <c r="F8" s="51">
        <v>800</v>
      </c>
    </row>
    <row r="9" spans="1:7" x14ac:dyDescent="0.2">
      <c r="A9" s="9" t="s">
        <v>104</v>
      </c>
      <c r="B9" s="1" t="s">
        <v>287</v>
      </c>
      <c r="C9" s="21">
        <v>2000</v>
      </c>
      <c r="E9" s="52">
        <v>2000</v>
      </c>
      <c r="F9" s="52">
        <v>2000</v>
      </c>
    </row>
    <row r="10" spans="1:7" x14ac:dyDescent="0.2">
      <c r="A10" s="9" t="s">
        <v>105</v>
      </c>
      <c r="B10" s="1" t="s">
        <v>3</v>
      </c>
      <c r="C10" s="22">
        <f>SUM(C8:C9)</f>
        <v>2800</v>
      </c>
      <c r="E10" s="53">
        <f>SUM(E8:E9)</f>
        <v>2800</v>
      </c>
      <c r="F10" s="53">
        <f>SUM(F8:F9)</f>
        <v>2800</v>
      </c>
    </row>
    <row r="11" spans="1:7" x14ac:dyDescent="0.2">
      <c r="A11" s="9" t="s">
        <v>106</v>
      </c>
      <c r="B11" s="1" t="s">
        <v>285</v>
      </c>
      <c r="C11" s="23">
        <v>970</v>
      </c>
      <c r="E11" s="51">
        <v>970</v>
      </c>
      <c r="F11" s="51">
        <v>970</v>
      </c>
    </row>
    <row r="12" spans="1:7" x14ac:dyDescent="0.2">
      <c r="A12" s="9" t="s">
        <v>107</v>
      </c>
      <c r="B12" s="1" t="s">
        <v>4</v>
      </c>
      <c r="C12" s="20">
        <v>400</v>
      </c>
      <c r="E12" s="51">
        <v>400</v>
      </c>
      <c r="F12" s="51">
        <v>400</v>
      </c>
    </row>
    <row r="13" spans="1:7" ht="30" x14ac:dyDescent="0.2">
      <c r="A13" s="9" t="s">
        <v>108</v>
      </c>
      <c r="B13" s="1" t="s">
        <v>285</v>
      </c>
      <c r="C13" s="21">
        <f>SUM(C11:C12)</f>
        <v>1370</v>
      </c>
      <c r="E13" s="52">
        <v>1370</v>
      </c>
      <c r="F13" s="52">
        <v>1370</v>
      </c>
    </row>
    <row r="14" spans="1:7" s="19" customFormat="1" x14ac:dyDescent="0.2">
      <c r="A14" s="18" t="s">
        <v>109</v>
      </c>
      <c r="B14" s="16" t="s">
        <v>5</v>
      </c>
      <c r="C14" s="44">
        <f>SUM(C5,C10,C13)</f>
        <v>66170</v>
      </c>
      <c r="E14" s="53">
        <f>SUM(E5,E10,E13)</f>
        <v>68170</v>
      </c>
      <c r="F14" s="53">
        <f>SUM(F5,F10,F13)</f>
        <v>72170</v>
      </c>
    </row>
    <row r="15" spans="1:7" x14ac:dyDescent="0.2">
      <c r="A15" s="9" t="s">
        <v>233</v>
      </c>
      <c r="B15" s="1" t="s">
        <v>234</v>
      </c>
      <c r="C15" s="23"/>
      <c r="E15" s="51"/>
      <c r="F15" s="51"/>
    </row>
    <row r="16" spans="1:7" s="19" customFormat="1" x14ac:dyDescent="0.2">
      <c r="A16" s="18" t="s">
        <v>110</v>
      </c>
      <c r="B16" s="16" t="s">
        <v>6</v>
      </c>
      <c r="C16" s="40">
        <v>1500</v>
      </c>
      <c r="E16" s="67" t="s">
        <v>278</v>
      </c>
      <c r="F16" s="55" t="s">
        <v>369</v>
      </c>
    </row>
    <row r="17" spans="1:6" s="19" customFormat="1" x14ac:dyDescent="0.2">
      <c r="A17" s="18" t="s">
        <v>111</v>
      </c>
      <c r="B17" s="16" t="s">
        <v>7</v>
      </c>
      <c r="C17" s="40">
        <v>1500</v>
      </c>
      <c r="E17" s="67" t="s">
        <v>278</v>
      </c>
      <c r="F17" s="55" t="s">
        <v>369</v>
      </c>
    </row>
    <row r="18" spans="1:6" s="19" customFormat="1" ht="26" customHeight="1" x14ac:dyDescent="0.2">
      <c r="A18" s="18" t="s">
        <v>374</v>
      </c>
      <c r="B18" s="16" t="s">
        <v>373</v>
      </c>
      <c r="C18" s="40">
        <v>6800</v>
      </c>
      <c r="E18" s="67">
        <v>5900</v>
      </c>
      <c r="F18" s="55">
        <v>0</v>
      </c>
    </row>
    <row r="19" spans="1:6" ht="16" thickBot="1" x14ac:dyDescent="0.25">
      <c r="A19" s="9" t="s">
        <v>248</v>
      </c>
      <c r="B19" s="1" t="s">
        <v>8</v>
      </c>
      <c r="C19" s="24">
        <f>SUM(C14:C18)</f>
        <v>75970</v>
      </c>
      <c r="E19" s="54">
        <f>SUM(E14:E18)</f>
        <v>74070</v>
      </c>
      <c r="F19" s="54">
        <f>SUM(F14:F18)</f>
        <v>72170</v>
      </c>
    </row>
    <row r="20" spans="1:6" ht="16" thickTop="1" x14ac:dyDescent="0.2">
      <c r="A20" s="9"/>
      <c r="B20" s="1"/>
      <c r="C20" s="23"/>
      <c r="E20" s="51"/>
      <c r="F20" s="51"/>
    </row>
    <row r="21" spans="1:6" x14ac:dyDescent="0.2">
      <c r="A21" s="9" t="s">
        <v>282</v>
      </c>
      <c r="B21" s="1" t="s">
        <v>283</v>
      </c>
      <c r="C21" s="20"/>
      <c r="E21" s="51"/>
      <c r="F21" s="51"/>
    </row>
    <row r="22" spans="1:6" ht="17" customHeight="1" x14ac:dyDescent="0.2">
      <c r="A22" s="9" t="s">
        <v>413</v>
      </c>
      <c r="B22" s="1" t="s">
        <v>9</v>
      </c>
      <c r="C22" s="20"/>
      <c r="E22" s="51"/>
      <c r="F22" s="51"/>
    </row>
    <row r="23" spans="1:6" x14ac:dyDescent="0.2">
      <c r="A23" s="9" t="s">
        <v>112</v>
      </c>
      <c r="B23" s="1" t="s">
        <v>10</v>
      </c>
      <c r="C23" s="20"/>
      <c r="E23" s="51"/>
      <c r="F23" s="51"/>
    </row>
    <row r="24" spans="1:6" x14ac:dyDescent="0.2">
      <c r="A24" s="9" t="s">
        <v>460</v>
      </c>
      <c r="B24" s="1" t="s">
        <v>461</v>
      </c>
      <c r="C24" s="20">
        <v>1189.92</v>
      </c>
      <c r="D24" s="94"/>
      <c r="E24" s="64">
        <v>1047.8800000000001</v>
      </c>
      <c r="F24" s="51">
        <v>1047.8800000000001</v>
      </c>
    </row>
    <row r="25" spans="1:6" x14ac:dyDescent="0.2">
      <c r="A25" s="9" t="s">
        <v>113</v>
      </c>
      <c r="B25" s="1" t="s">
        <v>11</v>
      </c>
      <c r="C25" s="20">
        <v>450</v>
      </c>
      <c r="E25" s="51">
        <v>450</v>
      </c>
      <c r="F25" s="51">
        <v>450</v>
      </c>
    </row>
    <row r="26" spans="1:6" ht="30" x14ac:dyDescent="0.2">
      <c r="A26" s="9" t="s">
        <v>291</v>
      </c>
      <c r="B26" s="1" t="s">
        <v>308</v>
      </c>
      <c r="C26" s="20">
        <v>120</v>
      </c>
      <c r="E26" s="51">
        <v>140</v>
      </c>
      <c r="F26" s="51">
        <v>140</v>
      </c>
    </row>
    <row r="27" spans="1:6" x14ac:dyDescent="0.2">
      <c r="A27" s="9" t="s">
        <v>435</v>
      </c>
      <c r="B27" s="1" t="s">
        <v>449</v>
      </c>
      <c r="C27" s="20">
        <v>1500</v>
      </c>
      <c r="E27" s="74">
        <v>400</v>
      </c>
      <c r="F27" s="89">
        <v>200</v>
      </c>
    </row>
    <row r="28" spans="1:6" x14ac:dyDescent="0.2">
      <c r="A28" s="9" t="s">
        <v>345</v>
      </c>
      <c r="B28" s="9" t="s">
        <v>346</v>
      </c>
      <c r="C28" s="25" t="s">
        <v>12</v>
      </c>
      <c r="E28" s="55" t="s">
        <v>12</v>
      </c>
      <c r="F28" s="55" t="s">
        <v>370</v>
      </c>
    </row>
    <row r="29" spans="1:6" ht="15" customHeight="1" x14ac:dyDescent="0.2">
      <c r="A29" s="9" t="s">
        <v>260</v>
      </c>
      <c r="B29" s="1" t="s">
        <v>288</v>
      </c>
      <c r="C29" s="25">
        <v>500</v>
      </c>
      <c r="E29" s="55">
        <v>500</v>
      </c>
      <c r="F29" s="55">
        <v>500</v>
      </c>
    </row>
    <row r="30" spans="1:6" x14ac:dyDescent="0.2">
      <c r="A30" s="9" t="s">
        <v>13</v>
      </c>
      <c r="B30" s="1" t="s">
        <v>332</v>
      </c>
      <c r="C30" s="20">
        <v>500</v>
      </c>
      <c r="E30" s="51">
        <v>500</v>
      </c>
      <c r="F30" s="51">
        <v>500</v>
      </c>
    </row>
    <row r="31" spans="1:6" s="19" customFormat="1" x14ac:dyDescent="0.2">
      <c r="A31" s="18" t="s">
        <v>462</v>
      </c>
      <c r="B31" s="18" t="s">
        <v>463</v>
      </c>
      <c r="C31" s="28">
        <v>600</v>
      </c>
      <c r="E31" s="67">
        <v>800</v>
      </c>
      <c r="F31" s="99">
        <v>1400</v>
      </c>
    </row>
    <row r="32" spans="1:6" s="19" customFormat="1" ht="14" customHeight="1" x14ac:dyDescent="0.2">
      <c r="A32" s="18" t="s">
        <v>289</v>
      </c>
      <c r="B32" s="16" t="s">
        <v>290</v>
      </c>
      <c r="C32" s="42" t="s">
        <v>12</v>
      </c>
      <c r="E32" s="63">
        <v>0</v>
      </c>
      <c r="F32" s="56" t="s">
        <v>278</v>
      </c>
    </row>
    <row r="33" spans="1:6" x14ac:dyDescent="0.2">
      <c r="A33" s="9" t="s">
        <v>114</v>
      </c>
      <c r="B33" s="1" t="s">
        <v>14</v>
      </c>
      <c r="C33" s="22">
        <f>SUM(C24:C32)</f>
        <v>4859.92</v>
      </c>
      <c r="E33" s="53">
        <f>SUM(E24:E32)</f>
        <v>3837.88</v>
      </c>
      <c r="F33" s="53">
        <f>SUM(F24:F32)</f>
        <v>4237.88</v>
      </c>
    </row>
    <row r="34" spans="1:6" x14ac:dyDescent="0.2">
      <c r="A34" s="9" t="s">
        <v>115</v>
      </c>
      <c r="B34" s="1" t="s">
        <v>15</v>
      </c>
      <c r="C34" s="23"/>
      <c r="E34" s="51"/>
      <c r="F34" s="51"/>
    </row>
    <row r="35" spans="1:6" x14ac:dyDescent="0.2">
      <c r="A35" s="9" t="s">
        <v>116</v>
      </c>
      <c r="B35" s="1" t="s">
        <v>16</v>
      </c>
      <c r="C35" s="20">
        <v>724.94</v>
      </c>
      <c r="E35" s="51">
        <v>606.66</v>
      </c>
      <c r="F35" s="51">
        <v>606.66</v>
      </c>
    </row>
    <row r="36" spans="1:6" x14ac:dyDescent="0.2">
      <c r="A36" s="9" t="s">
        <v>117</v>
      </c>
      <c r="B36" s="1" t="s">
        <v>17</v>
      </c>
      <c r="C36" s="20">
        <v>450</v>
      </c>
      <c r="E36" s="51">
        <v>450</v>
      </c>
      <c r="F36" s="51">
        <v>450</v>
      </c>
    </row>
    <row r="37" spans="1:6" ht="15" customHeight="1" x14ac:dyDescent="0.2">
      <c r="A37" s="9" t="s">
        <v>292</v>
      </c>
      <c r="B37" s="1" t="s">
        <v>309</v>
      </c>
      <c r="C37" s="20">
        <v>120</v>
      </c>
      <c r="E37" s="51">
        <v>140</v>
      </c>
      <c r="F37" s="51">
        <v>140</v>
      </c>
    </row>
    <row r="38" spans="1:6" x14ac:dyDescent="0.2">
      <c r="A38" s="9" t="s">
        <v>436</v>
      </c>
      <c r="B38" s="1" t="s">
        <v>448</v>
      </c>
      <c r="C38" s="20">
        <v>100</v>
      </c>
      <c r="E38" s="51">
        <v>100</v>
      </c>
      <c r="F38" s="51">
        <v>100</v>
      </c>
    </row>
    <row r="39" spans="1:6" x14ac:dyDescent="0.2">
      <c r="A39" s="9" t="s">
        <v>118</v>
      </c>
      <c r="B39" s="1" t="s">
        <v>18</v>
      </c>
      <c r="C39" s="20">
        <v>400</v>
      </c>
      <c r="E39" s="64">
        <v>0</v>
      </c>
      <c r="F39" s="51">
        <v>0</v>
      </c>
    </row>
    <row r="40" spans="1:6" x14ac:dyDescent="0.2">
      <c r="A40" s="9" t="s">
        <v>348</v>
      </c>
      <c r="B40" s="9" t="s">
        <v>347</v>
      </c>
      <c r="C40" s="25" t="s">
        <v>12</v>
      </c>
      <c r="E40" s="67">
        <v>0</v>
      </c>
      <c r="F40" s="55">
        <v>0</v>
      </c>
    </row>
    <row r="41" spans="1:6" x14ac:dyDescent="0.2">
      <c r="A41" s="9" t="s">
        <v>119</v>
      </c>
      <c r="B41" s="1" t="s">
        <v>19</v>
      </c>
      <c r="C41" s="20">
        <v>740</v>
      </c>
      <c r="E41" s="64">
        <v>740</v>
      </c>
      <c r="F41" s="51">
        <v>740</v>
      </c>
    </row>
    <row r="42" spans="1:6" x14ac:dyDescent="0.2">
      <c r="A42" s="9" t="s">
        <v>120</v>
      </c>
      <c r="B42" s="1" t="s">
        <v>249</v>
      </c>
      <c r="C42" s="20">
        <v>0</v>
      </c>
      <c r="E42" s="64">
        <v>0</v>
      </c>
      <c r="F42" s="51" t="s">
        <v>278</v>
      </c>
    </row>
    <row r="43" spans="1:6" x14ac:dyDescent="0.2">
      <c r="A43" s="9" t="s">
        <v>350</v>
      </c>
      <c r="B43" s="1" t="s">
        <v>349</v>
      </c>
      <c r="C43" s="21">
        <v>600</v>
      </c>
      <c r="E43" s="52">
        <v>800</v>
      </c>
      <c r="F43" s="105">
        <v>1400</v>
      </c>
    </row>
    <row r="44" spans="1:6" x14ac:dyDescent="0.2">
      <c r="A44" s="9" t="s">
        <v>121</v>
      </c>
      <c r="B44" s="1" t="s">
        <v>20</v>
      </c>
      <c r="C44" s="22">
        <f>SUM(C35:C43)</f>
        <v>3134.94</v>
      </c>
      <c r="E44" s="53">
        <f>SUM(E35:E43)</f>
        <v>2836.66</v>
      </c>
      <c r="F44" s="53">
        <f>SUM(F35:F43)</f>
        <v>3436.66</v>
      </c>
    </row>
    <row r="45" spans="1:6" x14ac:dyDescent="0.2">
      <c r="A45" s="9" t="s">
        <v>231</v>
      </c>
      <c r="B45" s="1" t="s">
        <v>250</v>
      </c>
      <c r="C45" s="23"/>
      <c r="E45" s="51"/>
      <c r="F45" s="51"/>
    </row>
    <row r="46" spans="1:6" x14ac:dyDescent="0.2">
      <c r="A46" s="9" t="s">
        <v>122</v>
      </c>
      <c r="B46" s="1" t="s">
        <v>21</v>
      </c>
      <c r="C46" s="20">
        <v>1177.8599999999999</v>
      </c>
      <c r="E46" s="51">
        <v>917.9</v>
      </c>
      <c r="F46" s="51">
        <v>917.9</v>
      </c>
    </row>
    <row r="47" spans="1:6" x14ac:dyDescent="0.2">
      <c r="A47" s="9" t="s">
        <v>123</v>
      </c>
      <c r="B47" s="1" t="s">
        <v>22</v>
      </c>
      <c r="C47" s="20">
        <v>450</v>
      </c>
      <c r="E47" s="51">
        <v>450</v>
      </c>
      <c r="F47" s="51">
        <v>450</v>
      </c>
    </row>
    <row r="48" spans="1:6" ht="14" customHeight="1" x14ac:dyDescent="0.2">
      <c r="A48" s="9" t="s">
        <v>293</v>
      </c>
      <c r="B48" s="1" t="s">
        <v>310</v>
      </c>
      <c r="C48" s="20">
        <v>120</v>
      </c>
      <c r="E48" s="51">
        <v>140</v>
      </c>
      <c r="F48" s="51">
        <v>140</v>
      </c>
    </row>
    <row r="49" spans="1:6" x14ac:dyDescent="0.2">
      <c r="A49" s="9" t="s">
        <v>437</v>
      </c>
      <c r="B49" s="1" t="s">
        <v>450</v>
      </c>
      <c r="C49" s="20">
        <v>600</v>
      </c>
      <c r="E49" s="51">
        <v>500</v>
      </c>
      <c r="F49" s="89">
        <v>500</v>
      </c>
    </row>
    <row r="50" spans="1:6" x14ac:dyDescent="0.2">
      <c r="A50" s="9" t="s">
        <v>383</v>
      </c>
      <c r="B50" s="9" t="s">
        <v>384</v>
      </c>
      <c r="C50" s="25" t="s">
        <v>12</v>
      </c>
      <c r="E50" s="67">
        <v>0</v>
      </c>
      <c r="F50" s="55">
        <v>0</v>
      </c>
    </row>
    <row r="51" spans="1:6" x14ac:dyDescent="0.2">
      <c r="A51" s="9" t="s">
        <v>352</v>
      </c>
      <c r="B51" s="1" t="s">
        <v>351</v>
      </c>
      <c r="C51" s="21">
        <v>600</v>
      </c>
      <c r="E51" s="52">
        <v>800</v>
      </c>
      <c r="F51" s="105">
        <v>1400</v>
      </c>
    </row>
    <row r="52" spans="1:6" x14ac:dyDescent="0.2">
      <c r="A52" s="9" t="s">
        <v>232</v>
      </c>
      <c r="B52" s="1" t="s">
        <v>23</v>
      </c>
      <c r="C52" s="22">
        <f>SUM(C46:C51)</f>
        <v>2947.8599999999997</v>
      </c>
      <c r="E52" s="53">
        <f>SUM(E46:E51)</f>
        <v>2807.9</v>
      </c>
      <c r="F52" s="53">
        <f>SUM(F46:F51)</f>
        <v>3407.9</v>
      </c>
    </row>
    <row r="53" spans="1:6" x14ac:dyDescent="0.2">
      <c r="A53" s="9" t="s">
        <v>225</v>
      </c>
      <c r="B53" s="1" t="s">
        <v>24</v>
      </c>
      <c r="C53" s="23"/>
      <c r="E53" s="51"/>
      <c r="F53" s="51"/>
    </row>
    <row r="54" spans="1:6" x14ac:dyDescent="0.2">
      <c r="A54" s="9" t="s">
        <v>124</v>
      </c>
      <c r="B54" s="1" t="s">
        <v>25</v>
      </c>
      <c r="C54" s="20">
        <v>720.92</v>
      </c>
      <c r="E54" s="51">
        <v>592.28</v>
      </c>
      <c r="F54" s="51">
        <v>592.28</v>
      </c>
    </row>
    <row r="55" spans="1:6" x14ac:dyDescent="0.2">
      <c r="A55" s="9" t="s">
        <v>125</v>
      </c>
      <c r="B55" s="1" t="s">
        <v>26</v>
      </c>
      <c r="C55" s="20">
        <v>630</v>
      </c>
      <c r="E55" s="51">
        <v>630</v>
      </c>
      <c r="F55" s="99">
        <v>825</v>
      </c>
    </row>
    <row r="56" spans="1:6" ht="16" customHeight="1" x14ac:dyDescent="0.2">
      <c r="A56" s="9" t="s">
        <v>294</v>
      </c>
      <c r="B56" s="1" t="s">
        <v>311</v>
      </c>
      <c r="C56" s="20">
        <v>120</v>
      </c>
      <c r="E56" s="51">
        <v>140</v>
      </c>
      <c r="F56" s="51">
        <v>140</v>
      </c>
    </row>
    <row r="57" spans="1:6" x14ac:dyDescent="0.2">
      <c r="A57" s="9" t="s">
        <v>438</v>
      </c>
      <c r="B57" s="1" t="s">
        <v>451</v>
      </c>
      <c r="C57" s="20">
        <v>540</v>
      </c>
      <c r="E57" s="51">
        <v>540</v>
      </c>
      <c r="F57" s="89">
        <v>500</v>
      </c>
    </row>
    <row r="58" spans="1:6" x14ac:dyDescent="0.2">
      <c r="A58" s="9" t="s">
        <v>354</v>
      </c>
      <c r="B58" s="9" t="s">
        <v>353</v>
      </c>
      <c r="C58" s="25" t="s">
        <v>12</v>
      </c>
      <c r="E58" s="67">
        <v>0</v>
      </c>
      <c r="F58" s="55">
        <v>0</v>
      </c>
    </row>
    <row r="59" spans="1:6" x14ac:dyDescent="0.2">
      <c r="A59" s="9" t="s">
        <v>356</v>
      </c>
      <c r="B59" s="1" t="s">
        <v>355</v>
      </c>
      <c r="C59" s="21">
        <v>600</v>
      </c>
      <c r="E59" s="52">
        <v>800</v>
      </c>
      <c r="F59" s="105">
        <v>1400</v>
      </c>
    </row>
    <row r="60" spans="1:6" x14ac:dyDescent="0.2">
      <c r="A60" s="9" t="s">
        <v>226</v>
      </c>
      <c r="B60" s="1" t="s">
        <v>27</v>
      </c>
      <c r="C60" s="22">
        <f>SUM(C54:C59)</f>
        <v>2610.92</v>
      </c>
      <c r="E60" s="53">
        <f>SUM(E54:E59)</f>
        <v>2702.2799999999997</v>
      </c>
      <c r="F60" s="53">
        <f>SUM(F54:F59)</f>
        <v>3457.2799999999997</v>
      </c>
    </row>
    <row r="61" spans="1:6" x14ac:dyDescent="0.2">
      <c r="A61" s="9" t="s">
        <v>126</v>
      </c>
      <c r="B61" s="1" t="s">
        <v>28</v>
      </c>
      <c r="C61" s="23"/>
      <c r="E61" s="51"/>
      <c r="F61" s="51"/>
    </row>
    <row r="62" spans="1:6" x14ac:dyDescent="0.2">
      <c r="A62" s="9" t="s">
        <v>127</v>
      </c>
      <c r="B62" s="1" t="s">
        <v>29</v>
      </c>
      <c r="C62" s="20">
        <v>1997.94</v>
      </c>
      <c r="E62" s="51">
        <v>2603.3200000000002</v>
      </c>
      <c r="F62" s="51">
        <v>2603.3200000000002</v>
      </c>
    </row>
    <row r="63" spans="1:6" x14ac:dyDescent="0.2">
      <c r="A63" s="9" t="s">
        <v>128</v>
      </c>
      <c r="B63" s="1" t="s">
        <v>30</v>
      </c>
      <c r="C63" s="20">
        <v>450</v>
      </c>
      <c r="E63" s="51">
        <v>450</v>
      </c>
      <c r="F63" s="51">
        <v>450</v>
      </c>
    </row>
    <row r="64" spans="1:6" ht="14" customHeight="1" x14ac:dyDescent="0.2">
      <c r="A64" s="9" t="s">
        <v>295</v>
      </c>
      <c r="B64" s="1" t="s">
        <v>312</v>
      </c>
      <c r="C64" s="20">
        <v>120</v>
      </c>
      <c r="E64" s="51">
        <v>140</v>
      </c>
      <c r="F64" s="51">
        <v>140</v>
      </c>
    </row>
    <row r="65" spans="1:6" x14ac:dyDescent="0.2">
      <c r="A65" s="9" t="s">
        <v>439</v>
      </c>
      <c r="B65" s="1" t="s">
        <v>452</v>
      </c>
      <c r="C65" s="20">
        <v>50</v>
      </c>
      <c r="E65" s="51">
        <v>100</v>
      </c>
      <c r="F65" s="89">
        <v>100</v>
      </c>
    </row>
    <row r="66" spans="1:6" x14ac:dyDescent="0.2">
      <c r="A66" s="9" t="s">
        <v>339</v>
      </c>
      <c r="B66" s="1" t="s">
        <v>338</v>
      </c>
      <c r="C66" s="25" t="s">
        <v>12</v>
      </c>
      <c r="E66" s="67">
        <v>0</v>
      </c>
      <c r="F66" s="55" t="s">
        <v>278</v>
      </c>
    </row>
    <row r="67" spans="1:6" x14ac:dyDescent="0.2">
      <c r="A67" s="9" t="s">
        <v>375</v>
      </c>
      <c r="B67" s="1" t="s">
        <v>376</v>
      </c>
      <c r="C67" s="21">
        <v>600</v>
      </c>
      <c r="E67" s="63">
        <v>800</v>
      </c>
      <c r="F67" s="63">
        <v>0</v>
      </c>
    </row>
    <row r="68" spans="1:6" x14ac:dyDescent="0.2">
      <c r="A68" s="9" t="s">
        <v>129</v>
      </c>
      <c r="B68" s="1" t="s">
        <v>31</v>
      </c>
      <c r="C68" s="22">
        <f>SUM(C62:C67)</f>
        <v>3217.94</v>
      </c>
      <c r="E68" s="53">
        <f>SUM(E62:E66)</f>
        <v>3293.32</v>
      </c>
      <c r="F68" s="53">
        <f>SUM(F62:F66)</f>
        <v>3293.32</v>
      </c>
    </row>
    <row r="69" spans="1:6" x14ac:dyDescent="0.2">
      <c r="A69" s="9" t="s">
        <v>130</v>
      </c>
      <c r="B69" s="1" t="s">
        <v>32</v>
      </c>
      <c r="C69" s="23"/>
      <c r="E69" s="51"/>
      <c r="F69" s="51"/>
    </row>
    <row r="70" spans="1:6" x14ac:dyDescent="0.2">
      <c r="A70" s="9" t="s">
        <v>131</v>
      </c>
      <c r="B70" s="1" t="s">
        <v>33</v>
      </c>
      <c r="C70" s="20">
        <v>675.36</v>
      </c>
      <c r="E70" s="40">
        <v>533.32000000000005</v>
      </c>
      <c r="F70" s="51">
        <v>533.32000000000005</v>
      </c>
    </row>
    <row r="71" spans="1:6" x14ac:dyDescent="0.2">
      <c r="A71" s="9" t="s">
        <v>132</v>
      </c>
      <c r="B71" s="1" t="s">
        <v>34</v>
      </c>
      <c r="C71" s="20">
        <v>450</v>
      </c>
      <c r="E71" s="51">
        <v>450</v>
      </c>
      <c r="F71" s="51">
        <v>450</v>
      </c>
    </row>
    <row r="72" spans="1:6" ht="15" customHeight="1" x14ac:dyDescent="0.2">
      <c r="A72" s="9" t="s">
        <v>296</v>
      </c>
      <c r="B72" s="1" t="s">
        <v>313</v>
      </c>
      <c r="C72" s="20">
        <v>120</v>
      </c>
      <c r="E72" s="51">
        <v>140</v>
      </c>
      <c r="F72" s="51">
        <v>140</v>
      </c>
    </row>
    <row r="73" spans="1:6" x14ac:dyDescent="0.2">
      <c r="A73" s="9" t="s">
        <v>440</v>
      </c>
      <c r="B73" s="1" t="s">
        <v>453</v>
      </c>
      <c r="C73" s="20">
        <v>1000</v>
      </c>
      <c r="E73" s="51">
        <v>500</v>
      </c>
      <c r="F73" s="89">
        <v>500</v>
      </c>
    </row>
    <row r="74" spans="1:6" x14ac:dyDescent="0.2">
      <c r="A74" s="9" t="s">
        <v>133</v>
      </c>
      <c r="B74" s="1" t="s">
        <v>35</v>
      </c>
      <c r="C74" s="20">
        <v>700</v>
      </c>
      <c r="E74" s="51">
        <v>700</v>
      </c>
      <c r="F74" s="51">
        <v>700</v>
      </c>
    </row>
    <row r="75" spans="1:6" x14ac:dyDescent="0.2">
      <c r="A75" s="9" t="s">
        <v>341</v>
      </c>
      <c r="B75" s="1" t="s">
        <v>340</v>
      </c>
      <c r="C75" s="25" t="s">
        <v>12</v>
      </c>
      <c r="E75" s="67">
        <v>0</v>
      </c>
      <c r="F75" s="55" t="s">
        <v>278</v>
      </c>
    </row>
    <row r="76" spans="1:6" x14ac:dyDescent="0.2">
      <c r="A76" s="9" t="s">
        <v>377</v>
      </c>
      <c r="B76" s="1" t="s">
        <v>378</v>
      </c>
      <c r="C76" s="21">
        <v>600</v>
      </c>
      <c r="E76" s="63">
        <v>800</v>
      </c>
      <c r="F76" s="105">
        <v>1400</v>
      </c>
    </row>
    <row r="77" spans="1:6" x14ac:dyDescent="0.2">
      <c r="A77" s="9" t="s">
        <v>134</v>
      </c>
      <c r="B77" s="1" t="s">
        <v>36</v>
      </c>
      <c r="C77" s="22">
        <f>SUM(C70:C76)</f>
        <v>3545.36</v>
      </c>
      <c r="E77" s="53">
        <f>SUM(E70:E76)</f>
        <v>3123.32</v>
      </c>
      <c r="F77" s="53">
        <f>SUM(F70:F76)</f>
        <v>3723.32</v>
      </c>
    </row>
    <row r="78" spans="1:6" x14ac:dyDescent="0.2">
      <c r="A78" s="9" t="s">
        <v>135</v>
      </c>
      <c r="B78" s="1" t="s">
        <v>37</v>
      </c>
      <c r="C78" s="23"/>
      <c r="E78" s="51"/>
      <c r="F78" s="51"/>
    </row>
    <row r="79" spans="1:6" x14ac:dyDescent="0.2">
      <c r="A79" s="9" t="s">
        <v>136</v>
      </c>
      <c r="B79" s="1" t="s">
        <v>38</v>
      </c>
      <c r="C79" s="20">
        <v>724.94</v>
      </c>
      <c r="E79" s="51">
        <v>606.66</v>
      </c>
      <c r="F79" s="51">
        <v>606.66</v>
      </c>
    </row>
    <row r="80" spans="1:6" x14ac:dyDescent="0.2">
      <c r="A80" s="9" t="s">
        <v>137</v>
      </c>
      <c r="B80" s="1" t="s">
        <v>39</v>
      </c>
      <c r="C80" s="20">
        <v>450</v>
      </c>
      <c r="E80" s="51">
        <v>450</v>
      </c>
      <c r="F80" s="51">
        <v>450</v>
      </c>
    </row>
    <row r="81" spans="1:6" ht="14" customHeight="1" x14ac:dyDescent="0.2">
      <c r="A81" s="9" t="s">
        <v>297</v>
      </c>
      <c r="B81" s="1" t="s">
        <v>314</v>
      </c>
      <c r="C81" s="20">
        <v>120</v>
      </c>
      <c r="E81" s="51">
        <v>140</v>
      </c>
      <c r="F81" s="51">
        <v>140</v>
      </c>
    </row>
    <row r="82" spans="1:6" x14ac:dyDescent="0.2">
      <c r="A82" s="9" t="s">
        <v>441</v>
      </c>
      <c r="B82" s="1" t="s">
        <v>454</v>
      </c>
      <c r="C82" s="20">
        <v>150</v>
      </c>
      <c r="E82" s="51">
        <v>100</v>
      </c>
      <c r="F82" s="89">
        <v>0</v>
      </c>
    </row>
    <row r="83" spans="1:6" x14ac:dyDescent="0.2">
      <c r="A83" s="9" t="s">
        <v>343</v>
      </c>
      <c r="B83" s="1" t="s">
        <v>342</v>
      </c>
      <c r="C83" s="25" t="s">
        <v>12</v>
      </c>
      <c r="E83" s="67">
        <v>0</v>
      </c>
      <c r="F83" s="55" t="s">
        <v>278</v>
      </c>
    </row>
    <row r="84" spans="1:6" x14ac:dyDescent="0.2">
      <c r="A84" s="9" t="s">
        <v>380</v>
      </c>
      <c r="B84" s="1" t="s">
        <v>379</v>
      </c>
      <c r="C84" s="21">
        <v>600</v>
      </c>
      <c r="E84" s="63">
        <v>800</v>
      </c>
      <c r="F84" s="77">
        <v>0</v>
      </c>
    </row>
    <row r="85" spans="1:6" x14ac:dyDescent="0.2">
      <c r="A85" s="9" t="s">
        <v>138</v>
      </c>
      <c r="B85" s="1" t="s">
        <v>40</v>
      </c>
      <c r="C85" s="22">
        <f>SUM(C79:C84)</f>
        <v>2044.94</v>
      </c>
      <c r="E85" s="53">
        <f>SUM(E79:E84)</f>
        <v>2096.66</v>
      </c>
      <c r="F85" s="53">
        <f>SUM(F79:F84)</f>
        <v>1196.6599999999999</v>
      </c>
    </row>
    <row r="86" spans="1:6" ht="16" thickBot="1" x14ac:dyDescent="0.25">
      <c r="A86" s="9" t="s">
        <v>139</v>
      </c>
      <c r="B86" s="1" t="s">
        <v>251</v>
      </c>
      <c r="C86" s="24">
        <f>SUM(C33, C44, C52, C60, C68, C77, C85)</f>
        <v>22361.88</v>
      </c>
      <c r="E86" s="57">
        <f>SUM(E33, E44, E52, E60, E68, E77,E85)</f>
        <v>20698.02</v>
      </c>
      <c r="F86" s="57">
        <f>SUM(F33, F44, F52, F60, F68, F77,F85)</f>
        <v>22753.02</v>
      </c>
    </row>
    <row r="87" spans="1:6" ht="15" customHeight="1" thickTop="1" x14ac:dyDescent="0.2">
      <c r="A87" s="9" t="s">
        <v>140</v>
      </c>
      <c r="B87" s="1" t="s">
        <v>252</v>
      </c>
      <c r="C87" s="23"/>
      <c r="E87" s="51"/>
      <c r="F87" s="51"/>
    </row>
    <row r="88" spans="1:6" ht="16" customHeight="1" x14ac:dyDescent="0.2">
      <c r="A88" s="9" t="s">
        <v>227</v>
      </c>
      <c r="B88" s="1" t="s">
        <v>41</v>
      </c>
      <c r="C88" s="20"/>
      <c r="E88" s="51"/>
      <c r="F88" s="51"/>
    </row>
    <row r="89" spans="1:6" x14ac:dyDescent="0.2">
      <c r="A89" s="9" t="s">
        <v>141</v>
      </c>
      <c r="B89" s="1" t="s">
        <v>42</v>
      </c>
      <c r="C89" s="20">
        <v>1059.94</v>
      </c>
      <c r="E89" s="51">
        <v>1338.24</v>
      </c>
      <c r="F89" s="51">
        <v>1338.24</v>
      </c>
    </row>
    <row r="90" spans="1:6" x14ac:dyDescent="0.2">
      <c r="A90" s="9" t="s">
        <v>142</v>
      </c>
      <c r="B90" s="1" t="s">
        <v>43</v>
      </c>
      <c r="C90" s="20">
        <v>450</v>
      </c>
      <c r="E90" s="51">
        <v>450</v>
      </c>
      <c r="F90" s="51">
        <v>450</v>
      </c>
    </row>
    <row r="91" spans="1:6" ht="15" customHeight="1" x14ac:dyDescent="0.2">
      <c r="A91" s="9" t="s">
        <v>298</v>
      </c>
      <c r="B91" s="1" t="s">
        <v>315</v>
      </c>
      <c r="C91" s="20">
        <v>120</v>
      </c>
      <c r="E91" s="51">
        <v>140</v>
      </c>
      <c r="F91" s="51">
        <v>140</v>
      </c>
    </row>
    <row r="92" spans="1:6" x14ac:dyDescent="0.2">
      <c r="A92" s="9" t="s">
        <v>442</v>
      </c>
      <c r="B92" s="1" t="s">
        <v>455</v>
      </c>
      <c r="C92" s="20">
        <v>100</v>
      </c>
      <c r="E92" s="51">
        <v>100</v>
      </c>
      <c r="F92" s="51">
        <v>0</v>
      </c>
    </row>
    <row r="93" spans="1:6" x14ac:dyDescent="0.2">
      <c r="A93" s="9" t="s">
        <v>381</v>
      </c>
      <c r="B93" s="1" t="s">
        <v>382</v>
      </c>
      <c r="C93" s="26">
        <v>600</v>
      </c>
      <c r="E93" s="67">
        <v>800</v>
      </c>
      <c r="F93" s="99">
        <v>1400</v>
      </c>
    </row>
    <row r="94" spans="1:6" x14ac:dyDescent="0.2">
      <c r="A94" s="9" t="s">
        <v>228</v>
      </c>
      <c r="B94" s="1" t="s">
        <v>44</v>
      </c>
      <c r="C94" s="22">
        <f>SUM(C89:C93)</f>
        <v>2329.94</v>
      </c>
      <c r="E94" s="53">
        <f>SUM(E89:E93)</f>
        <v>2828.24</v>
      </c>
      <c r="F94" s="53">
        <f>SUM(F89:F93)</f>
        <v>3328.24</v>
      </c>
    </row>
    <row r="95" spans="1:6" ht="15" customHeight="1" x14ac:dyDescent="0.2">
      <c r="A95" s="9" t="s">
        <v>222</v>
      </c>
      <c r="B95" s="1" t="s">
        <v>45</v>
      </c>
      <c r="C95" s="23"/>
      <c r="E95" s="51"/>
      <c r="F95" s="51"/>
    </row>
    <row r="96" spans="1:6" x14ac:dyDescent="0.2">
      <c r="A96" s="9" t="s">
        <v>143</v>
      </c>
      <c r="B96" s="1" t="s">
        <v>46</v>
      </c>
      <c r="C96" s="20">
        <v>742.36</v>
      </c>
      <c r="E96" s="40">
        <v>594.86</v>
      </c>
      <c r="F96" s="51">
        <v>594.86</v>
      </c>
    </row>
    <row r="97" spans="1:6" x14ac:dyDescent="0.2">
      <c r="A97" s="9" t="s">
        <v>144</v>
      </c>
      <c r="B97" s="1" t="s">
        <v>47</v>
      </c>
      <c r="C97" s="20">
        <v>450</v>
      </c>
      <c r="E97" s="51">
        <v>450</v>
      </c>
      <c r="F97" s="51">
        <v>450</v>
      </c>
    </row>
    <row r="98" spans="1:6" ht="14" customHeight="1" x14ac:dyDescent="0.2">
      <c r="A98" s="9" t="s">
        <v>299</v>
      </c>
      <c r="B98" s="1" t="s">
        <v>316</v>
      </c>
      <c r="C98" s="20">
        <v>120</v>
      </c>
      <c r="E98" s="51">
        <v>140</v>
      </c>
      <c r="F98" s="51">
        <v>140</v>
      </c>
    </row>
    <row r="99" spans="1:6" x14ac:dyDescent="0.2">
      <c r="A99" s="9" t="s">
        <v>443</v>
      </c>
      <c r="B99" s="1" t="s">
        <v>456</v>
      </c>
      <c r="C99" s="20">
        <v>100</v>
      </c>
      <c r="E99" s="51">
        <v>100</v>
      </c>
      <c r="F99" s="51">
        <v>100</v>
      </c>
    </row>
    <row r="100" spans="1:6" ht="15" customHeight="1" x14ac:dyDescent="0.2">
      <c r="A100" s="9" t="s">
        <v>473</v>
      </c>
      <c r="B100" s="1" t="s">
        <v>515</v>
      </c>
      <c r="C100" s="20">
        <v>1000</v>
      </c>
      <c r="E100" s="64">
        <v>800</v>
      </c>
      <c r="F100" s="51">
        <v>0</v>
      </c>
    </row>
    <row r="101" spans="1:6" x14ac:dyDescent="0.2">
      <c r="A101" s="9" t="s">
        <v>385</v>
      </c>
      <c r="B101" s="1" t="s">
        <v>386</v>
      </c>
      <c r="C101" s="21">
        <v>600</v>
      </c>
      <c r="E101" s="75">
        <v>800</v>
      </c>
      <c r="F101" s="105">
        <v>1400</v>
      </c>
    </row>
    <row r="102" spans="1:6" ht="15" customHeight="1" x14ac:dyDescent="0.2">
      <c r="A102" s="9" t="s">
        <v>236</v>
      </c>
      <c r="B102" s="1" t="s">
        <v>48</v>
      </c>
      <c r="C102" s="22">
        <f>SUM(C96:C101)</f>
        <v>3012.36</v>
      </c>
      <c r="E102" s="53">
        <f>SUM(E96:E101)</f>
        <v>2884.86</v>
      </c>
      <c r="F102" s="53">
        <f>SUM(F96:F101)</f>
        <v>2684.86</v>
      </c>
    </row>
    <row r="103" spans="1:6" ht="14" customHeight="1" x14ac:dyDescent="0.2">
      <c r="A103" s="9" t="s">
        <v>145</v>
      </c>
      <c r="B103" s="1" t="s">
        <v>49</v>
      </c>
      <c r="C103" s="23"/>
      <c r="E103" s="51"/>
      <c r="F103" s="51"/>
    </row>
    <row r="104" spans="1:6" x14ac:dyDescent="0.2">
      <c r="A104" s="9" t="s">
        <v>146</v>
      </c>
      <c r="B104" s="1" t="s">
        <v>50</v>
      </c>
      <c r="C104" s="20">
        <v>1418.39</v>
      </c>
      <c r="E104" s="51">
        <v>1097.46</v>
      </c>
      <c r="F104" s="51">
        <v>1097.46</v>
      </c>
    </row>
    <row r="105" spans="1:6" x14ac:dyDescent="0.2">
      <c r="A105" s="9" t="s">
        <v>147</v>
      </c>
      <c r="B105" s="1" t="s">
        <v>51</v>
      </c>
      <c r="C105" s="20">
        <v>450</v>
      </c>
      <c r="E105" s="51">
        <v>450</v>
      </c>
      <c r="F105" s="51">
        <v>450</v>
      </c>
    </row>
    <row r="106" spans="1:6" ht="15" customHeight="1" x14ac:dyDescent="0.2">
      <c r="A106" s="9" t="s">
        <v>300</v>
      </c>
      <c r="B106" s="1" t="s">
        <v>317</v>
      </c>
      <c r="C106" s="20">
        <v>120</v>
      </c>
      <c r="E106" s="51">
        <v>140</v>
      </c>
      <c r="F106" s="51">
        <v>140</v>
      </c>
    </row>
    <row r="107" spans="1:6" x14ac:dyDescent="0.2">
      <c r="A107" s="9" t="s">
        <v>444</v>
      </c>
      <c r="B107" s="1" t="s">
        <v>459</v>
      </c>
      <c r="C107" s="20">
        <v>100</v>
      </c>
      <c r="E107" s="51">
        <v>100</v>
      </c>
      <c r="F107" s="51">
        <v>100</v>
      </c>
    </row>
    <row r="108" spans="1:6" x14ac:dyDescent="0.2">
      <c r="A108" s="9" t="s">
        <v>148</v>
      </c>
      <c r="B108" s="1" t="s">
        <v>52</v>
      </c>
      <c r="C108" s="20">
        <v>1000</v>
      </c>
      <c r="E108" s="64">
        <v>800</v>
      </c>
      <c r="F108" s="51">
        <v>800</v>
      </c>
    </row>
    <row r="109" spans="1:6" x14ac:dyDescent="0.2">
      <c r="A109" s="9" t="s">
        <v>387</v>
      </c>
      <c r="B109" s="1" t="s">
        <v>388</v>
      </c>
      <c r="C109" s="21">
        <v>600</v>
      </c>
      <c r="E109" s="63">
        <v>800</v>
      </c>
      <c r="F109" s="56">
        <v>0</v>
      </c>
    </row>
    <row r="110" spans="1:6" x14ac:dyDescent="0.2">
      <c r="A110" s="9" t="s">
        <v>149</v>
      </c>
      <c r="B110" s="1" t="s">
        <v>53</v>
      </c>
      <c r="C110" s="22">
        <f>SUM(C104:C109)</f>
        <v>3688.3900000000003</v>
      </c>
      <c r="E110" s="53">
        <f>SUM(E104:E109)</f>
        <v>3387.46</v>
      </c>
      <c r="F110" s="53">
        <f>SUM(F104:F109)</f>
        <v>2587.46</v>
      </c>
    </row>
    <row r="111" spans="1:6" ht="16" customHeight="1" x14ac:dyDescent="0.2">
      <c r="A111" s="9" t="s">
        <v>229</v>
      </c>
      <c r="B111" s="1" t="s">
        <v>54</v>
      </c>
      <c r="C111" s="20"/>
      <c r="E111" s="58"/>
      <c r="F111" s="58"/>
    </row>
    <row r="112" spans="1:6" x14ac:dyDescent="0.2">
      <c r="A112" s="9" t="s">
        <v>150</v>
      </c>
      <c r="B112" s="1" t="s">
        <v>55</v>
      </c>
      <c r="C112" s="20">
        <v>738.34</v>
      </c>
      <c r="E112" s="40">
        <v>608.36</v>
      </c>
      <c r="F112" s="51">
        <v>608.36</v>
      </c>
    </row>
    <row r="113" spans="1:6" x14ac:dyDescent="0.2">
      <c r="A113" s="9" t="s">
        <v>151</v>
      </c>
      <c r="B113" s="1" t="s">
        <v>56</v>
      </c>
      <c r="C113" s="20">
        <v>450</v>
      </c>
      <c r="E113" s="51">
        <v>450</v>
      </c>
      <c r="F113" s="51">
        <v>450</v>
      </c>
    </row>
    <row r="114" spans="1:6" ht="15" customHeight="1" x14ac:dyDescent="0.2">
      <c r="A114" s="9" t="s">
        <v>301</v>
      </c>
      <c r="B114" s="1" t="s">
        <v>318</v>
      </c>
      <c r="C114" s="20">
        <v>120</v>
      </c>
      <c r="E114" s="51">
        <v>140</v>
      </c>
      <c r="F114" s="51">
        <v>140</v>
      </c>
    </row>
    <row r="115" spans="1:6" x14ac:dyDescent="0.2">
      <c r="A115" s="9" t="s">
        <v>445</v>
      </c>
      <c r="B115" s="1" t="s">
        <v>457</v>
      </c>
      <c r="C115" s="20">
        <v>800</v>
      </c>
      <c r="E115" s="51">
        <v>250</v>
      </c>
      <c r="F115" s="51">
        <v>250</v>
      </c>
    </row>
    <row r="116" spans="1:6" x14ac:dyDescent="0.2">
      <c r="A116" s="9" t="s">
        <v>264</v>
      </c>
      <c r="B116" s="41" t="s">
        <v>265</v>
      </c>
      <c r="C116" s="20"/>
      <c r="E116" s="51"/>
      <c r="F116" s="51"/>
    </row>
    <row r="117" spans="1:6" x14ac:dyDescent="0.2">
      <c r="A117" s="9" t="s">
        <v>475</v>
      </c>
      <c r="B117" s="9" t="s">
        <v>474</v>
      </c>
      <c r="C117" s="20">
        <v>1400</v>
      </c>
      <c r="E117" s="51">
        <v>0</v>
      </c>
      <c r="F117" s="51">
        <v>0</v>
      </c>
    </row>
    <row r="118" spans="1:6" x14ac:dyDescent="0.2">
      <c r="A118" s="9" t="s">
        <v>389</v>
      </c>
      <c r="B118" s="1" t="s">
        <v>390</v>
      </c>
      <c r="C118" s="21">
        <v>600</v>
      </c>
      <c r="E118" s="63">
        <v>800</v>
      </c>
      <c r="F118" s="83"/>
    </row>
    <row r="119" spans="1:6" x14ac:dyDescent="0.2">
      <c r="A119" s="9" t="s">
        <v>230</v>
      </c>
      <c r="B119" s="1" t="s">
        <v>57</v>
      </c>
      <c r="C119" s="22">
        <f>SUM(C112:C118)</f>
        <v>4108.34</v>
      </c>
      <c r="E119" s="53">
        <f>SUM(E112:E118)</f>
        <v>2248.36</v>
      </c>
      <c r="F119" s="53">
        <f>SUM(F112:F118)</f>
        <v>1448.3600000000001</v>
      </c>
    </row>
    <row r="120" spans="1:6" x14ac:dyDescent="0.2">
      <c r="A120" s="9" t="s">
        <v>223</v>
      </c>
      <c r="B120" s="1" t="s">
        <v>58</v>
      </c>
      <c r="C120" s="23"/>
      <c r="E120" s="51"/>
      <c r="F120" s="51"/>
    </row>
    <row r="121" spans="1:6" x14ac:dyDescent="0.2">
      <c r="A121" s="9" t="s">
        <v>152</v>
      </c>
      <c r="B121" s="1" t="s">
        <v>59</v>
      </c>
      <c r="C121" s="20">
        <v>718.24</v>
      </c>
      <c r="E121" s="40">
        <v>577.34</v>
      </c>
      <c r="F121" s="51">
        <v>577.34</v>
      </c>
    </row>
    <row r="122" spans="1:6" x14ac:dyDescent="0.2">
      <c r="A122" s="9" t="s">
        <v>153</v>
      </c>
      <c r="B122" s="1" t="s">
        <v>60</v>
      </c>
      <c r="C122" s="20">
        <v>450</v>
      </c>
      <c r="E122" s="51">
        <v>450</v>
      </c>
      <c r="F122" s="51">
        <v>450</v>
      </c>
    </row>
    <row r="123" spans="1:6" ht="15" customHeight="1" x14ac:dyDescent="0.2">
      <c r="A123" s="9" t="s">
        <v>154</v>
      </c>
      <c r="B123" s="1" t="s">
        <v>319</v>
      </c>
      <c r="C123" s="20">
        <v>120</v>
      </c>
      <c r="E123" s="51">
        <v>140</v>
      </c>
      <c r="F123" s="51">
        <v>140</v>
      </c>
    </row>
    <row r="124" spans="1:6" x14ac:dyDescent="0.2">
      <c r="A124" s="9" t="s">
        <v>446</v>
      </c>
      <c r="B124" s="1" t="s">
        <v>458</v>
      </c>
      <c r="C124" s="20">
        <v>0</v>
      </c>
      <c r="E124" s="51">
        <v>0</v>
      </c>
      <c r="F124" s="51" t="s">
        <v>278</v>
      </c>
    </row>
    <row r="125" spans="1:6" x14ac:dyDescent="0.2">
      <c r="A125" s="9" t="s">
        <v>155</v>
      </c>
      <c r="B125" s="1" t="s">
        <v>61</v>
      </c>
      <c r="C125" s="20">
        <v>1400</v>
      </c>
      <c r="E125" s="67">
        <v>800</v>
      </c>
      <c r="F125" s="99">
        <v>1000</v>
      </c>
    </row>
    <row r="126" spans="1:6" x14ac:dyDescent="0.2">
      <c r="A126" s="9" t="s">
        <v>391</v>
      </c>
      <c r="B126" s="9" t="s">
        <v>392</v>
      </c>
      <c r="C126" s="21">
        <v>600</v>
      </c>
      <c r="E126" s="63">
        <v>800</v>
      </c>
      <c r="F126" s="56"/>
    </row>
    <row r="127" spans="1:6" x14ac:dyDescent="0.2">
      <c r="A127" s="9" t="s">
        <v>224</v>
      </c>
      <c r="B127" s="1" t="s">
        <v>62</v>
      </c>
      <c r="C127" s="22">
        <f>SUM(C121:C126)</f>
        <v>3288.24</v>
      </c>
      <c r="E127" s="53">
        <f>SUM(E121:E126)</f>
        <v>2767.34</v>
      </c>
      <c r="F127" s="53">
        <f>SUM(F121:F126)</f>
        <v>2167.34</v>
      </c>
    </row>
    <row r="128" spans="1:6" s="19" customFormat="1" ht="13" customHeight="1" x14ac:dyDescent="0.2">
      <c r="A128" s="18" t="s">
        <v>333</v>
      </c>
      <c r="B128" s="18" t="s">
        <v>334</v>
      </c>
      <c r="C128" s="27"/>
      <c r="E128" s="67"/>
      <c r="F128" s="55"/>
    </row>
    <row r="129" spans="1:6" s="19" customFormat="1" x14ac:dyDescent="0.2">
      <c r="A129" s="18" t="s">
        <v>156</v>
      </c>
      <c r="B129" s="18" t="s">
        <v>63</v>
      </c>
      <c r="C129" s="28">
        <v>1500</v>
      </c>
      <c r="E129" s="67">
        <v>0</v>
      </c>
      <c r="F129" s="55" t="s">
        <v>278</v>
      </c>
    </row>
    <row r="130" spans="1:6" s="19" customFormat="1" x14ac:dyDescent="0.2">
      <c r="A130" s="18" t="s">
        <v>157</v>
      </c>
      <c r="B130" s="18" t="s">
        <v>64</v>
      </c>
      <c r="C130" s="28">
        <v>450</v>
      </c>
      <c r="E130" s="67">
        <v>0</v>
      </c>
      <c r="F130" s="55" t="s">
        <v>278</v>
      </c>
    </row>
    <row r="131" spans="1:6" s="19" customFormat="1" ht="15" customHeight="1" x14ac:dyDescent="0.2">
      <c r="A131" s="18" t="s">
        <v>302</v>
      </c>
      <c r="B131" s="18" t="s">
        <v>305</v>
      </c>
      <c r="C131" s="28">
        <v>120</v>
      </c>
      <c r="E131" s="67">
        <v>0</v>
      </c>
      <c r="F131" s="55" t="s">
        <v>278</v>
      </c>
    </row>
    <row r="132" spans="1:6" s="19" customFormat="1" x14ac:dyDescent="0.2">
      <c r="A132" s="18" t="s">
        <v>395</v>
      </c>
      <c r="B132" s="18" t="s">
        <v>396</v>
      </c>
      <c r="C132" s="28">
        <v>600</v>
      </c>
      <c r="E132" s="67">
        <v>0</v>
      </c>
      <c r="F132" s="55" t="s">
        <v>278</v>
      </c>
    </row>
    <row r="133" spans="1:6" s="19" customFormat="1" ht="13" customHeight="1" x14ac:dyDescent="0.2">
      <c r="A133" s="18" t="s">
        <v>158</v>
      </c>
      <c r="B133" s="18" t="s">
        <v>253</v>
      </c>
      <c r="C133" s="29">
        <f>SUM(C129:C132)</f>
        <v>2670</v>
      </c>
      <c r="E133" s="80">
        <f>SUM(E129:E132)</f>
        <v>0</v>
      </c>
      <c r="F133" s="101" t="s">
        <v>278</v>
      </c>
    </row>
    <row r="134" spans="1:6" ht="16" customHeight="1" x14ac:dyDescent="0.2">
      <c r="A134" s="18" t="s">
        <v>159</v>
      </c>
      <c r="B134" s="16" t="s">
        <v>65</v>
      </c>
      <c r="C134" s="40"/>
      <c r="E134" s="51"/>
      <c r="F134" s="51"/>
    </row>
    <row r="135" spans="1:6" x14ac:dyDescent="0.2">
      <c r="A135" s="18" t="s">
        <v>160</v>
      </c>
      <c r="B135" s="16" t="s">
        <v>66</v>
      </c>
      <c r="C135" s="28">
        <v>1839.82</v>
      </c>
      <c r="E135" s="28">
        <v>2383.86</v>
      </c>
      <c r="F135" s="55">
        <v>2383.86</v>
      </c>
    </row>
    <row r="136" spans="1:6" x14ac:dyDescent="0.2">
      <c r="A136" s="18" t="s">
        <v>161</v>
      </c>
      <c r="B136" s="16" t="s">
        <v>67</v>
      </c>
      <c r="C136" s="28">
        <v>450</v>
      </c>
      <c r="E136" s="55">
        <v>450</v>
      </c>
      <c r="F136" s="55">
        <v>450</v>
      </c>
    </row>
    <row r="137" spans="1:6" ht="16" customHeight="1" x14ac:dyDescent="0.2">
      <c r="A137" s="18" t="s">
        <v>303</v>
      </c>
      <c r="B137" s="16" t="s">
        <v>306</v>
      </c>
      <c r="C137" s="28">
        <v>120</v>
      </c>
      <c r="E137" s="55">
        <v>140</v>
      </c>
      <c r="F137" s="55">
        <v>140</v>
      </c>
    </row>
    <row r="138" spans="1:6" x14ac:dyDescent="0.2">
      <c r="A138" s="18" t="s">
        <v>357</v>
      </c>
      <c r="B138" s="16" t="s">
        <v>358</v>
      </c>
      <c r="C138" s="42">
        <v>600</v>
      </c>
      <c r="E138" s="63">
        <v>800</v>
      </c>
      <c r="F138" s="56">
        <v>0</v>
      </c>
    </row>
    <row r="139" spans="1:6" ht="14" customHeight="1" x14ac:dyDescent="0.2">
      <c r="A139" s="9" t="s">
        <v>162</v>
      </c>
      <c r="B139" s="1" t="s">
        <v>254</v>
      </c>
      <c r="C139" s="30">
        <f>SUM(C135:C138)</f>
        <v>3009.8199999999997</v>
      </c>
      <c r="E139" s="59">
        <f>SUM(E135:E138)</f>
        <v>3773.86</v>
      </c>
      <c r="F139" s="59">
        <f>SUM(F135:F138)</f>
        <v>2973.86</v>
      </c>
    </row>
    <row r="140" spans="1:6" x14ac:dyDescent="0.2">
      <c r="A140" s="9" t="s">
        <v>255</v>
      </c>
      <c r="B140" s="1" t="s">
        <v>258</v>
      </c>
      <c r="C140" s="31"/>
      <c r="E140" s="55"/>
      <c r="F140" s="55"/>
    </row>
    <row r="141" spans="1:6" x14ac:dyDescent="0.2">
      <c r="A141" s="9" t="s">
        <v>163</v>
      </c>
      <c r="B141" s="1" t="s">
        <v>256</v>
      </c>
      <c r="C141" s="25">
        <v>1175.18</v>
      </c>
      <c r="E141" s="28">
        <v>1023.76</v>
      </c>
      <c r="F141" s="55">
        <v>1023.76</v>
      </c>
    </row>
    <row r="142" spans="1:6" x14ac:dyDescent="0.2">
      <c r="A142" s="9" t="s">
        <v>164</v>
      </c>
      <c r="B142" s="1" t="s">
        <v>257</v>
      </c>
      <c r="C142" s="25">
        <v>450</v>
      </c>
      <c r="E142" s="55">
        <v>450</v>
      </c>
      <c r="F142" s="99">
        <v>825</v>
      </c>
    </row>
    <row r="143" spans="1:6" ht="13" customHeight="1" x14ac:dyDescent="0.2">
      <c r="A143" s="9" t="s">
        <v>304</v>
      </c>
      <c r="B143" s="1" t="s">
        <v>307</v>
      </c>
      <c r="C143" s="25">
        <v>120</v>
      </c>
      <c r="E143" s="55">
        <v>140</v>
      </c>
      <c r="F143" s="55">
        <v>140</v>
      </c>
    </row>
    <row r="144" spans="1:6" x14ac:dyDescent="0.2">
      <c r="A144" s="9" t="s">
        <v>393</v>
      </c>
      <c r="B144" s="1" t="s">
        <v>394</v>
      </c>
      <c r="C144" s="25">
        <v>600</v>
      </c>
      <c r="E144" s="67">
        <v>800</v>
      </c>
      <c r="F144" s="55"/>
    </row>
    <row r="145" spans="1:6" x14ac:dyDescent="0.2">
      <c r="A145" s="9" t="s">
        <v>477</v>
      </c>
      <c r="B145" s="1" t="s">
        <v>476</v>
      </c>
      <c r="C145" s="26">
        <v>1300</v>
      </c>
      <c r="E145" s="63">
        <v>800</v>
      </c>
      <c r="F145" s="105">
        <v>1000</v>
      </c>
    </row>
    <row r="146" spans="1:6" x14ac:dyDescent="0.2">
      <c r="A146" s="9" t="s">
        <v>237</v>
      </c>
      <c r="B146" s="1" t="s">
        <v>259</v>
      </c>
      <c r="C146" s="30">
        <f>SUM(C141:C145)</f>
        <v>3645.1800000000003</v>
      </c>
      <c r="E146" s="59">
        <f>SUM(E141:E145)</f>
        <v>3213.76</v>
      </c>
      <c r="F146" s="59">
        <f>SUM(F141:F145)</f>
        <v>2988.76</v>
      </c>
    </row>
    <row r="147" spans="1:6" ht="13" customHeight="1" x14ac:dyDescent="0.2">
      <c r="A147" s="9" t="s">
        <v>414</v>
      </c>
      <c r="B147" s="9" t="s">
        <v>520</v>
      </c>
      <c r="C147" s="8"/>
      <c r="D147" s="55"/>
      <c r="E147" s="8"/>
    </row>
    <row r="148" spans="1:6" x14ac:dyDescent="0.2">
      <c r="A148" s="9" t="s">
        <v>399</v>
      </c>
      <c r="B148" s="1" t="s">
        <v>400</v>
      </c>
      <c r="C148" s="8">
        <v>0</v>
      </c>
      <c r="D148" s="28">
        <v>577.34</v>
      </c>
      <c r="E148" s="28">
        <v>577.34</v>
      </c>
      <c r="F148" s="8">
        <v>698</v>
      </c>
    </row>
    <row r="149" spans="1:6" x14ac:dyDescent="0.2">
      <c r="A149" s="9" t="s">
        <v>401</v>
      </c>
      <c r="B149" s="1" t="s">
        <v>402</v>
      </c>
      <c r="C149" s="8">
        <v>0</v>
      </c>
      <c r="D149" s="55">
        <v>337.5</v>
      </c>
      <c r="E149" s="8">
        <v>337.5</v>
      </c>
      <c r="F149" s="8">
        <v>460</v>
      </c>
    </row>
    <row r="150" spans="1:6" ht="13" customHeight="1" x14ac:dyDescent="0.2">
      <c r="A150" s="9" t="s">
        <v>403</v>
      </c>
      <c r="B150" s="1" t="s">
        <v>404</v>
      </c>
      <c r="C150" s="8">
        <v>0</v>
      </c>
      <c r="D150" s="55">
        <v>120</v>
      </c>
      <c r="E150" s="55">
        <v>120</v>
      </c>
      <c r="F150" s="8">
        <v>160</v>
      </c>
    </row>
    <row r="151" spans="1:6" x14ac:dyDescent="0.2">
      <c r="A151" s="9" t="s">
        <v>447</v>
      </c>
      <c r="B151" s="1" t="s">
        <v>405</v>
      </c>
      <c r="C151" s="8">
        <v>0</v>
      </c>
      <c r="D151" s="55"/>
      <c r="E151" s="8">
        <v>0</v>
      </c>
      <c r="F151" s="8">
        <v>0</v>
      </c>
    </row>
    <row r="152" spans="1:6" x14ac:dyDescent="0.2">
      <c r="A152" s="9" t="s">
        <v>406</v>
      </c>
      <c r="B152" s="1" t="s">
        <v>407</v>
      </c>
      <c r="C152" s="8">
        <v>0</v>
      </c>
      <c r="D152" s="67">
        <v>0</v>
      </c>
      <c r="E152" s="63">
        <v>800</v>
      </c>
      <c r="F152" s="111">
        <v>1400</v>
      </c>
    </row>
    <row r="153" spans="1:6" ht="14" customHeight="1" x14ac:dyDescent="0.2">
      <c r="A153" s="9" t="s">
        <v>408</v>
      </c>
      <c r="B153" s="1" t="s">
        <v>409</v>
      </c>
      <c r="C153" s="8">
        <v>0</v>
      </c>
      <c r="D153" s="59">
        <f>SUM(D148:D152)</f>
        <v>1034.8400000000001</v>
      </c>
      <c r="E153" s="8">
        <f>SUM(E147:E152)</f>
        <v>1834.8400000000001</v>
      </c>
      <c r="F153" s="111">
        <f>SUM(F147:F152)</f>
        <v>2718</v>
      </c>
    </row>
    <row r="154" spans="1:6" s="17" customFormat="1" ht="16" customHeight="1" x14ac:dyDescent="0.2">
      <c r="A154" s="16" t="s">
        <v>494</v>
      </c>
      <c r="B154" s="16" t="s">
        <v>521</v>
      </c>
      <c r="C154" s="32"/>
      <c r="E154" s="51"/>
      <c r="F154" s="51"/>
    </row>
    <row r="155" spans="1:6" s="17" customFormat="1" x14ac:dyDescent="0.2">
      <c r="A155" s="16" t="s">
        <v>240</v>
      </c>
      <c r="B155" s="16" t="s">
        <v>238</v>
      </c>
      <c r="C155" s="33">
        <v>1106.8399999999999</v>
      </c>
      <c r="E155" s="33">
        <v>960.78</v>
      </c>
      <c r="F155" s="51">
        <v>960.78</v>
      </c>
    </row>
    <row r="156" spans="1:6" s="17" customFormat="1" x14ac:dyDescent="0.2">
      <c r="A156" s="16" t="s">
        <v>239</v>
      </c>
      <c r="B156" s="16" t="s">
        <v>542</v>
      </c>
      <c r="C156" s="33">
        <v>800</v>
      </c>
      <c r="E156" s="51">
        <v>800</v>
      </c>
      <c r="F156" s="136">
        <v>1200</v>
      </c>
    </row>
    <row r="157" spans="1:6" s="17" customFormat="1" ht="14" customHeight="1" x14ac:dyDescent="0.2">
      <c r="A157" s="16" t="s">
        <v>241</v>
      </c>
      <c r="B157" s="16" t="s">
        <v>543</v>
      </c>
      <c r="C157" s="33">
        <v>120</v>
      </c>
      <c r="E157" s="51">
        <v>140</v>
      </c>
      <c r="F157" s="137">
        <v>280</v>
      </c>
    </row>
    <row r="158" spans="1:6" s="17" customFormat="1" x14ac:dyDescent="0.2">
      <c r="A158" s="16" t="s">
        <v>398</v>
      </c>
      <c r="B158" s="16" t="s">
        <v>397</v>
      </c>
      <c r="C158" s="33">
        <v>600</v>
      </c>
      <c r="E158" s="67">
        <v>800</v>
      </c>
      <c r="F158" s="99">
        <v>0</v>
      </c>
    </row>
    <row r="159" spans="1:6" s="17" customFormat="1" x14ac:dyDescent="0.2">
      <c r="A159" s="16" t="s">
        <v>493</v>
      </c>
      <c r="B159" s="16" t="s">
        <v>415</v>
      </c>
      <c r="C159" s="34">
        <f>SUM(C155:C158)</f>
        <v>2626.84</v>
      </c>
      <c r="E159" s="60">
        <f>SUM(E155:E158)</f>
        <v>2700.7799999999997</v>
      </c>
      <c r="F159" s="60">
        <f>SUM(F155:F158)</f>
        <v>2440.7799999999997</v>
      </c>
    </row>
    <row r="160" spans="1:6" ht="13" customHeight="1" thickBot="1" x14ac:dyDescent="0.25">
      <c r="A160" s="9" t="s">
        <v>412</v>
      </c>
      <c r="B160" s="1" t="s">
        <v>522</v>
      </c>
      <c r="C160" s="24">
        <f>SUM(C94, C102, C110, C119, C127, C133, C139, C146, C159)</f>
        <v>28379.11</v>
      </c>
      <c r="E160" s="54">
        <f>SUM(E94, E102, E110, E119, E127, E133, E139, E146, E159)</f>
        <v>23804.660000000003</v>
      </c>
      <c r="F160" s="54">
        <f>SUM(F94, F102, F110, F119, F127, F133, F139, F146, F159)</f>
        <v>20619.660000000003</v>
      </c>
    </row>
    <row r="161" spans="1:6" ht="14" customHeight="1" thickTop="1" x14ac:dyDescent="0.2">
      <c r="A161" s="9" t="s">
        <v>165</v>
      </c>
      <c r="B161" s="1" t="s">
        <v>523</v>
      </c>
      <c r="C161" s="23"/>
      <c r="E161" s="51"/>
      <c r="F161" s="51"/>
    </row>
    <row r="162" spans="1:6" ht="14" customHeight="1" x14ac:dyDescent="0.2">
      <c r="A162" s="9" t="s">
        <v>235</v>
      </c>
      <c r="B162" s="1" t="s">
        <v>517</v>
      </c>
      <c r="C162" s="20"/>
      <c r="E162" s="51"/>
      <c r="F162" s="51"/>
    </row>
    <row r="163" spans="1:6" s="19" customFormat="1" ht="15" customHeight="1" x14ac:dyDescent="0.2">
      <c r="A163" s="18" t="s">
        <v>166</v>
      </c>
      <c r="B163" s="16" t="s">
        <v>524</v>
      </c>
      <c r="C163" s="40">
        <v>3000</v>
      </c>
      <c r="E163" s="64">
        <v>3000</v>
      </c>
      <c r="F163" s="51">
        <v>3000</v>
      </c>
    </row>
    <row r="164" spans="1:6" s="19" customFormat="1" ht="13" customHeight="1" x14ac:dyDescent="0.2">
      <c r="A164" s="18" t="s">
        <v>167</v>
      </c>
      <c r="B164" s="16" t="s">
        <v>525</v>
      </c>
      <c r="C164" s="43">
        <v>4000</v>
      </c>
      <c r="E164" s="86" t="s">
        <v>278</v>
      </c>
      <c r="F164" s="102">
        <v>0</v>
      </c>
    </row>
    <row r="165" spans="1:6" x14ac:dyDescent="0.2">
      <c r="A165" s="9" t="s">
        <v>68</v>
      </c>
      <c r="B165" s="1" t="s">
        <v>518</v>
      </c>
      <c r="C165" s="22">
        <f>SUM(C163:C164)</f>
        <v>7000</v>
      </c>
      <c r="E165" s="53">
        <f>SUM(E163:E164)</f>
        <v>3000</v>
      </c>
      <c r="F165" s="53">
        <f>SUM(F163:F164)</f>
        <v>3000</v>
      </c>
    </row>
    <row r="166" spans="1:6" ht="14" customHeight="1" x14ac:dyDescent="0.2">
      <c r="A166" s="9" t="s">
        <v>168</v>
      </c>
      <c r="B166" s="1" t="s">
        <v>526</v>
      </c>
      <c r="C166" s="23">
        <v>1000</v>
      </c>
      <c r="E166" s="51">
        <v>925</v>
      </c>
      <c r="F166" s="51">
        <v>925</v>
      </c>
    </row>
    <row r="167" spans="1:6" ht="14" customHeight="1" x14ac:dyDescent="0.2">
      <c r="A167" s="9" t="s">
        <v>169</v>
      </c>
      <c r="B167" s="1" t="s">
        <v>527</v>
      </c>
      <c r="C167" s="20">
        <v>0</v>
      </c>
      <c r="E167" s="51">
        <v>0</v>
      </c>
      <c r="F167" s="51" t="s">
        <v>278</v>
      </c>
    </row>
    <row r="168" spans="1:6" ht="13" customHeight="1" x14ac:dyDescent="0.2">
      <c r="A168" s="9" t="s">
        <v>170</v>
      </c>
      <c r="B168" s="1" t="s">
        <v>528</v>
      </c>
      <c r="C168" s="20">
        <v>450</v>
      </c>
      <c r="E168" s="51">
        <v>450</v>
      </c>
      <c r="F168" s="51">
        <v>450</v>
      </c>
    </row>
    <row r="169" spans="1:6" s="19" customFormat="1" x14ac:dyDescent="0.2">
      <c r="A169" s="18" t="s">
        <v>171</v>
      </c>
      <c r="B169" s="18" t="s">
        <v>529</v>
      </c>
      <c r="C169" s="42">
        <v>4000</v>
      </c>
      <c r="E169" s="81">
        <v>1000</v>
      </c>
      <c r="F169" s="56">
        <v>1000</v>
      </c>
    </row>
    <row r="170" spans="1:6" s="19" customFormat="1" ht="18" customHeight="1" thickBot="1" x14ac:dyDescent="0.25">
      <c r="A170" s="18" t="s">
        <v>279</v>
      </c>
      <c r="B170" s="18" t="s">
        <v>280</v>
      </c>
      <c r="C170" s="65">
        <f>SUM(C165:C169)</f>
        <v>12450</v>
      </c>
      <c r="E170" s="66">
        <f>SUM(E165:E169)</f>
        <v>5375</v>
      </c>
      <c r="F170" s="104">
        <f>SUM(F165:F169)</f>
        <v>5375</v>
      </c>
    </row>
    <row r="171" spans="1:6" ht="16" thickTop="1" x14ac:dyDescent="0.2">
      <c r="A171" s="9" t="s">
        <v>172</v>
      </c>
      <c r="B171" s="1" t="s">
        <v>69</v>
      </c>
      <c r="C171" s="23"/>
      <c r="E171" s="51">
        <v>0</v>
      </c>
      <c r="F171" s="51" t="s">
        <v>278</v>
      </c>
    </row>
    <row r="172" spans="1:6" s="19" customFormat="1" x14ac:dyDescent="0.2">
      <c r="A172" s="18" t="s">
        <v>173</v>
      </c>
      <c r="B172" s="16" t="s">
        <v>70</v>
      </c>
      <c r="C172" s="40">
        <v>1500</v>
      </c>
      <c r="E172" s="67">
        <v>0</v>
      </c>
      <c r="F172" s="55" t="s">
        <v>278</v>
      </c>
    </row>
    <row r="173" spans="1:6" s="19" customFormat="1" ht="15" customHeight="1" x14ac:dyDescent="0.2">
      <c r="A173" s="18" t="s">
        <v>174</v>
      </c>
      <c r="B173" s="16" t="s">
        <v>71</v>
      </c>
      <c r="C173" s="40">
        <v>1500</v>
      </c>
      <c r="E173" s="67">
        <v>0</v>
      </c>
      <c r="F173" s="55" t="s">
        <v>278</v>
      </c>
    </row>
    <row r="174" spans="1:6" s="19" customFormat="1" ht="13" customHeight="1" x14ac:dyDescent="0.2">
      <c r="A174" s="18" t="s">
        <v>175</v>
      </c>
      <c r="B174" s="16" t="s">
        <v>72</v>
      </c>
      <c r="C174" s="40">
        <v>1500</v>
      </c>
      <c r="E174" s="67">
        <v>0</v>
      </c>
      <c r="F174" s="55" t="s">
        <v>278</v>
      </c>
    </row>
    <row r="175" spans="1:6" s="19" customFormat="1" ht="13" customHeight="1" x14ac:dyDescent="0.2">
      <c r="A175" s="18" t="s">
        <v>176</v>
      </c>
      <c r="B175" s="16" t="s">
        <v>335</v>
      </c>
      <c r="C175" s="40">
        <v>1500</v>
      </c>
      <c r="E175" s="67">
        <v>0</v>
      </c>
      <c r="F175" s="55" t="s">
        <v>278</v>
      </c>
    </row>
    <row r="176" spans="1:6" s="19" customFormat="1" ht="13" customHeight="1" x14ac:dyDescent="0.2">
      <c r="A176" s="18" t="s">
        <v>177</v>
      </c>
      <c r="B176" s="16" t="s">
        <v>73</v>
      </c>
      <c r="C176" s="40">
        <v>0</v>
      </c>
      <c r="E176" s="67">
        <v>0</v>
      </c>
      <c r="F176" s="55" t="s">
        <v>278</v>
      </c>
    </row>
    <row r="177" spans="1:6" ht="12" customHeight="1" x14ac:dyDescent="0.2">
      <c r="A177" s="9" t="s">
        <v>178</v>
      </c>
      <c r="B177" s="1" t="s">
        <v>245</v>
      </c>
      <c r="C177" s="26">
        <v>800</v>
      </c>
      <c r="E177" s="56">
        <v>800</v>
      </c>
      <c r="F177" s="56">
        <v>800</v>
      </c>
    </row>
    <row r="178" spans="1:6" x14ac:dyDescent="0.2">
      <c r="A178" s="9" t="s">
        <v>179</v>
      </c>
      <c r="B178" s="1" t="s">
        <v>74</v>
      </c>
      <c r="C178" s="22">
        <f>SUM(C172:C177)</f>
        <v>6800</v>
      </c>
      <c r="E178" s="53">
        <f>SUM(E172:E177)</f>
        <v>800</v>
      </c>
      <c r="F178" s="53">
        <v>800</v>
      </c>
    </row>
    <row r="179" spans="1:6" ht="15" customHeight="1" x14ac:dyDescent="0.2">
      <c r="A179" s="9" t="s">
        <v>242</v>
      </c>
      <c r="B179" s="1" t="s">
        <v>243</v>
      </c>
      <c r="C179" s="23"/>
      <c r="E179" s="51"/>
      <c r="F179" s="51"/>
    </row>
    <row r="180" spans="1:6" s="19" customFormat="1" ht="15" customHeight="1" x14ac:dyDescent="0.2">
      <c r="A180" s="18" t="s">
        <v>180</v>
      </c>
      <c r="B180" s="16" t="s">
        <v>244</v>
      </c>
      <c r="C180" s="40">
        <v>2000</v>
      </c>
      <c r="E180" s="74">
        <v>600</v>
      </c>
      <c r="F180" s="55">
        <v>600</v>
      </c>
    </row>
    <row r="181" spans="1:6" s="19" customFormat="1" ht="30" x14ac:dyDescent="0.2">
      <c r="A181" s="18" t="s">
        <v>181</v>
      </c>
      <c r="B181" s="16" t="s">
        <v>75</v>
      </c>
      <c r="C181" s="40">
        <v>500</v>
      </c>
      <c r="E181" s="51">
        <v>500</v>
      </c>
      <c r="F181" s="51">
        <v>500</v>
      </c>
    </row>
    <row r="182" spans="1:6" ht="16" customHeight="1" x14ac:dyDescent="0.2">
      <c r="A182" s="9" t="s">
        <v>182</v>
      </c>
      <c r="B182" s="1" t="s">
        <v>336</v>
      </c>
      <c r="C182" s="21">
        <v>0</v>
      </c>
      <c r="E182" s="75">
        <v>0</v>
      </c>
      <c r="F182" s="52" t="s">
        <v>278</v>
      </c>
    </row>
    <row r="183" spans="1:6" s="19" customFormat="1" ht="15" customHeight="1" x14ac:dyDescent="0.2">
      <c r="A183" s="18" t="s">
        <v>183</v>
      </c>
      <c r="B183" s="16" t="s">
        <v>519</v>
      </c>
      <c r="C183" s="44">
        <f>SUM(C180:C182)</f>
        <v>2500</v>
      </c>
      <c r="E183" s="79">
        <f>SUM(E180:E182)</f>
        <v>1100</v>
      </c>
      <c r="F183" s="59">
        <v>1100</v>
      </c>
    </row>
    <row r="184" spans="1:6" ht="15" customHeight="1" x14ac:dyDescent="0.2">
      <c r="A184" s="9" t="s">
        <v>184</v>
      </c>
      <c r="B184" s="1" t="s">
        <v>530</v>
      </c>
      <c r="C184" s="23"/>
      <c r="E184" s="51"/>
      <c r="F184" s="51"/>
    </row>
    <row r="185" spans="1:6" s="19" customFormat="1" ht="15" customHeight="1" x14ac:dyDescent="0.2">
      <c r="A185" s="18" t="s">
        <v>185</v>
      </c>
      <c r="B185" s="16" t="s">
        <v>327</v>
      </c>
      <c r="C185" s="28">
        <v>1600</v>
      </c>
      <c r="E185" s="74">
        <v>0</v>
      </c>
      <c r="F185" s="100" t="s">
        <v>278</v>
      </c>
    </row>
    <row r="186" spans="1:6" s="19" customFormat="1" x14ac:dyDescent="0.2">
      <c r="A186" s="18" t="s">
        <v>321</v>
      </c>
      <c r="B186" s="16" t="s">
        <v>326</v>
      </c>
      <c r="C186" s="28">
        <v>2200</v>
      </c>
      <c r="E186" s="74">
        <v>600</v>
      </c>
      <c r="F186" s="55">
        <v>600</v>
      </c>
    </row>
    <row r="187" spans="1:6" s="19" customFormat="1" ht="14" customHeight="1" x14ac:dyDescent="0.2">
      <c r="A187" s="18" t="s">
        <v>322</v>
      </c>
      <c r="B187" s="16" t="s">
        <v>325</v>
      </c>
      <c r="C187" s="28">
        <v>1800</v>
      </c>
      <c r="E187" s="74">
        <v>400</v>
      </c>
      <c r="F187" s="55">
        <v>400</v>
      </c>
    </row>
    <row r="188" spans="1:6" s="19" customFormat="1" ht="14" customHeight="1" x14ac:dyDescent="0.2">
      <c r="A188" s="18" t="s">
        <v>323</v>
      </c>
      <c r="B188" s="16" t="s">
        <v>328</v>
      </c>
      <c r="C188" s="28">
        <v>1400</v>
      </c>
      <c r="E188" s="74">
        <v>0</v>
      </c>
      <c r="F188" s="100" t="s">
        <v>278</v>
      </c>
    </row>
    <row r="189" spans="1:6" s="19" customFormat="1" ht="13" customHeight="1" x14ac:dyDescent="0.2">
      <c r="A189" s="18" t="s">
        <v>324</v>
      </c>
      <c r="B189" s="16" t="s">
        <v>516</v>
      </c>
      <c r="C189" s="42">
        <v>0</v>
      </c>
      <c r="E189" s="81">
        <v>0</v>
      </c>
      <c r="F189" s="103" t="s">
        <v>278</v>
      </c>
    </row>
    <row r="190" spans="1:6" s="19" customFormat="1" ht="13" customHeight="1" x14ac:dyDescent="0.2">
      <c r="A190" s="18" t="s">
        <v>186</v>
      </c>
      <c r="B190" s="16" t="s">
        <v>531</v>
      </c>
      <c r="C190" s="45">
        <f>SUM(C185+C186+C187+C188+C189)</f>
        <v>7000</v>
      </c>
      <c r="E190" s="79">
        <f>SUM(E185+E186+E187+E188+E189)</f>
        <v>1000</v>
      </c>
      <c r="F190" s="59">
        <v>1000</v>
      </c>
    </row>
    <row r="191" spans="1:6" s="19" customFormat="1" ht="14" customHeight="1" x14ac:dyDescent="0.2">
      <c r="A191" s="18" t="s">
        <v>187</v>
      </c>
      <c r="B191" s="16" t="s">
        <v>532</v>
      </c>
      <c r="C191" s="27">
        <v>1500</v>
      </c>
      <c r="E191" s="67">
        <v>0</v>
      </c>
      <c r="F191" s="55" t="s">
        <v>278</v>
      </c>
    </row>
    <row r="192" spans="1:6" s="19" customFormat="1" ht="13" customHeight="1" x14ac:dyDescent="0.2">
      <c r="A192" s="18" t="s">
        <v>188</v>
      </c>
      <c r="B192" s="16" t="s">
        <v>76</v>
      </c>
      <c r="C192" s="42">
        <v>1500</v>
      </c>
      <c r="E192" s="63">
        <v>0</v>
      </c>
      <c r="F192" s="56" t="s">
        <v>278</v>
      </c>
    </row>
    <row r="193" spans="1:6" s="19" customFormat="1" ht="14" customHeight="1" thickBot="1" x14ac:dyDescent="0.25">
      <c r="A193" s="18" t="s">
        <v>189</v>
      </c>
      <c r="B193" s="16" t="s">
        <v>77</v>
      </c>
      <c r="C193" s="65">
        <f>SUM(C190:C192)</f>
        <v>10000</v>
      </c>
      <c r="E193" s="85">
        <f>SUM(F190:F192)</f>
        <v>1000</v>
      </c>
      <c r="F193" s="104">
        <f>SUM(F190:F192)</f>
        <v>1000</v>
      </c>
    </row>
    <row r="194" spans="1:6" ht="12" customHeight="1" thickTop="1" x14ac:dyDescent="0.2">
      <c r="A194" s="9" t="s">
        <v>274</v>
      </c>
      <c r="B194" s="9" t="s">
        <v>275</v>
      </c>
      <c r="C194" s="31"/>
      <c r="E194" s="55"/>
      <c r="F194" s="55"/>
    </row>
    <row r="195" spans="1:6" ht="15" customHeight="1" x14ac:dyDescent="0.2">
      <c r="A195" s="9" t="s">
        <v>190</v>
      </c>
      <c r="B195" s="1" t="s">
        <v>78</v>
      </c>
      <c r="C195" s="20">
        <v>2200</v>
      </c>
      <c r="E195" s="51">
        <v>2200</v>
      </c>
      <c r="F195" s="51">
        <v>2200</v>
      </c>
    </row>
    <row r="196" spans="1:6" s="19" customFormat="1" x14ac:dyDescent="0.2">
      <c r="A196" s="18" t="s">
        <v>191</v>
      </c>
      <c r="B196" s="16" t="s">
        <v>79</v>
      </c>
      <c r="C196" s="40">
        <v>2400</v>
      </c>
      <c r="E196" s="64">
        <v>2400</v>
      </c>
      <c r="F196" s="51">
        <v>2400</v>
      </c>
    </row>
    <row r="197" spans="1:6" s="19" customFormat="1" ht="31" customHeight="1" x14ac:dyDescent="0.2">
      <c r="A197" s="18" t="s">
        <v>505</v>
      </c>
      <c r="B197" s="18" t="s">
        <v>344</v>
      </c>
      <c r="C197" s="42">
        <v>2820</v>
      </c>
      <c r="E197" s="83">
        <v>9820</v>
      </c>
      <c r="F197" s="56">
        <v>8820</v>
      </c>
    </row>
    <row r="198" spans="1:6" s="19" customFormat="1" ht="15" customHeight="1" x14ac:dyDescent="0.2">
      <c r="A198" s="18" t="s">
        <v>272</v>
      </c>
      <c r="B198" s="18" t="s">
        <v>273</v>
      </c>
      <c r="C198" s="45">
        <f>SUM(C195:C197)</f>
        <v>7420</v>
      </c>
      <c r="E198" s="84">
        <f>SUM(E195:E197)</f>
        <v>14420</v>
      </c>
      <c r="F198" s="59">
        <f>SUM(F195:F197)</f>
        <v>13420</v>
      </c>
    </row>
    <row r="199" spans="1:6" x14ac:dyDescent="0.2">
      <c r="A199" s="9" t="s">
        <v>192</v>
      </c>
      <c r="B199" s="1" t="s">
        <v>533</v>
      </c>
      <c r="C199" s="23"/>
      <c r="E199" s="51"/>
      <c r="F199" s="51"/>
    </row>
    <row r="200" spans="1:6" ht="15" customHeight="1" x14ac:dyDescent="0.2">
      <c r="A200" s="9" t="s">
        <v>320</v>
      </c>
      <c r="B200" s="1" t="s">
        <v>80</v>
      </c>
      <c r="C200" s="20">
        <v>100</v>
      </c>
      <c r="E200" s="51">
        <v>100</v>
      </c>
      <c r="F200" s="99">
        <v>200</v>
      </c>
    </row>
    <row r="201" spans="1:6" ht="30" customHeight="1" x14ac:dyDescent="0.2">
      <c r="A201" s="9" t="s">
        <v>193</v>
      </c>
      <c r="B201" s="1" t="s">
        <v>81</v>
      </c>
      <c r="C201" s="20">
        <v>100</v>
      </c>
      <c r="E201" s="51">
        <v>100</v>
      </c>
      <c r="F201" s="51">
        <v>100</v>
      </c>
    </row>
    <row r="202" spans="1:6" x14ac:dyDescent="0.2">
      <c r="A202" s="9" t="s">
        <v>194</v>
      </c>
      <c r="B202" s="1" t="s">
        <v>327</v>
      </c>
      <c r="C202" s="20">
        <v>100</v>
      </c>
      <c r="E202" s="51">
        <v>100</v>
      </c>
      <c r="F202" s="51">
        <v>200</v>
      </c>
    </row>
    <row r="203" spans="1:6" x14ac:dyDescent="0.2">
      <c r="A203" s="9" t="s">
        <v>195</v>
      </c>
      <c r="B203" s="1" t="s">
        <v>531</v>
      </c>
      <c r="C203" s="21">
        <v>200</v>
      </c>
      <c r="E203" s="52">
        <v>200</v>
      </c>
      <c r="F203" s="52">
        <v>200</v>
      </c>
    </row>
    <row r="204" spans="1:6" x14ac:dyDescent="0.2">
      <c r="A204" s="9" t="s">
        <v>196</v>
      </c>
      <c r="B204" s="1" t="s">
        <v>532</v>
      </c>
      <c r="C204" s="22">
        <f>SUM(C200:C203)</f>
        <v>500</v>
      </c>
      <c r="E204" s="53">
        <f>SUM(E200:E203)</f>
        <v>500</v>
      </c>
      <c r="F204" s="106">
        <f>SUM(F200:F203)</f>
        <v>700</v>
      </c>
    </row>
    <row r="205" spans="1:6" s="19" customFormat="1" ht="14" customHeight="1" x14ac:dyDescent="0.2">
      <c r="A205" s="18" t="s">
        <v>276</v>
      </c>
      <c r="B205" s="47" t="s">
        <v>534</v>
      </c>
      <c r="C205" s="32"/>
      <c r="E205" s="51"/>
      <c r="F205" s="51"/>
    </row>
    <row r="206" spans="1:6" s="19" customFormat="1" ht="15" customHeight="1" x14ac:dyDescent="0.2">
      <c r="A206" s="18" t="s">
        <v>197</v>
      </c>
      <c r="B206" s="16" t="s">
        <v>535</v>
      </c>
      <c r="C206" s="28">
        <v>0</v>
      </c>
      <c r="E206" s="55">
        <v>0</v>
      </c>
      <c r="F206" s="55" t="s">
        <v>278</v>
      </c>
    </row>
    <row r="207" spans="1:6" s="19" customFormat="1" ht="15" customHeight="1" x14ac:dyDescent="0.2">
      <c r="A207" s="18" t="s">
        <v>198</v>
      </c>
      <c r="B207" s="16" t="s">
        <v>536</v>
      </c>
      <c r="C207" s="28">
        <v>800</v>
      </c>
      <c r="E207" s="67">
        <v>800</v>
      </c>
      <c r="F207" s="55">
        <v>800</v>
      </c>
    </row>
    <row r="208" spans="1:6" s="19" customFormat="1" ht="15" customHeight="1" x14ac:dyDescent="0.2">
      <c r="A208" s="18" t="s">
        <v>199</v>
      </c>
      <c r="B208" s="16" t="s">
        <v>537</v>
      </c>
      <c r="C208" s="40">
        <v>1000</v>
      </c>
      <c r="E208" s="74">
        <v>800</v>
      </c>
      <c r="F208" s="55">
        <v>800</v>
      </c>
    </row>
    <row r="209" spans="1:6" s="19" customFormat="1" ht="15" customHeight="1" x14ac:dyDescent="0.2">
      <c r="A209" s="18" t="s">
        <v>200</v>
      </c>
      <c r="B209" s="16" t="s">
        <v>538</v>
      </c>
      <c r="C209" s="43">
        <v>1000</v>
      </c>
      <c r="E209" s="81">
        <v>800</v>
      </c>
      <c r="F209" s="56">
        <v>800</v>
      </c>
    </row>
    <row r="210" spans="1:6" s="19" customFormat="1" ht="15" customHeight="1" x14ac:dyDescent="0.2">
      <c r="A210" s="18" t="s">
        <v>266</v>
      </c>
      <c r="B210" s="47" t="s">
        <v>277</v>
      </c>
      <c r="C210" s="44">
        <f>SUM(C206:C209)</f>
        <v>2800</v>
      </c>
      <c r="E210" s="53">
        <f>SUM(E206:E209)</f>
        <v>2400</v>
      </c>
      <c r="F210" s="53">
        <f>SUM(F206:F209)</f>
        <v>2400</v>
      </c>
    </row>
    <row r="211" spans="1:6" x14ac:dyDescent="0.2">
      <c r="A211" s="9" t="s">
        <v>201</v>
      </c>
      <c r="B211" s="1" t="s">
        <v>539</v>
      </c>
      <c r="C211" s="23"/>
      <c r="E211" s="51"/>
      <c r="F211" s="51"/>
    </row>
    <row r="212" spans="1:6" ht="14" customHeight="1" x14ac:dyDescent="0.2">
      <c r="A212" s="9" t="s">
        <v>202</v>
      </c>
      <c r="B212" s="1" t="s">
        <v>82</v>
      </c>
      <c r="C212" s="20">
        <v>100</v>
      </c>
      <c r="E212" s="51">
        <v>100</v>
      </c>
      <c r="F212" s="51">
        <v>100</v>
      </c>
    </row>
    <row r="213" spans="1:6" ht="15" customHeight="1" x14ac:dyDescent="0.2">
      <c r="A213" s="9" t="s">
        <v>203</v>
      </c>
      <c r="B213" s="1" t="s">
        <v>83</v>
      </c>
      <c r="C213" s="20">
        <v>5000</v>
      </c>
      <c r="E213" s="89">
        <v>3600</v>
      </c>
      <c r="F213" s="55">
        <v>3600</v>
      </c>
    </row>
    <row r="214" spans="1:6" x14ac:dyDescent="0.2">
      <c r="A214" s="9" t="s">
        <v>204</v>
      </c>
      <c r="B214" s="1" t="s">
        <v>540</v>
      </c>
      <c r="C214" s="20">
        <v>950</v>
      </c>
      <c r="E214" s="51">
        <v>950</v>
      </c>
      <c r="F214" s="51">
        <v>950</v>
      </c>
    </row>
    <row r="215" spans="1:6" x14ac:dyDescent="0.2">
      <c r="A215" s="9" t="s">
        <v>205</v>
      </c>
      <c r="B215" s="1" t="s">
        <v>541</v>
      </c>
      <c r="C215" s="25">
        <v>1000</v>
      </c>
      <c r="E215" s="55">
        <v>1000</v>
      </c>
      <c r="F215" s="99">
        <v>1200</v>
      </c>
    </row>
    <row r="216" spans="1:6" x14ac:dyDescent="0.2">
      <c r="A216" s="9" t="s">
        <v>206</v>
      </c>
      <c r="B216" s="1" t="s">
        <v>84</v>
      </c>
      <c r="C216" s="21"/>
      <c r="E216" s="52"/>
      <c r="F216" s="52"/>
    </row>
    <row r="217" spans="1:6" x14ac:dyDescent="0.2">
      <c r="A217" s="9" t="s">
        <v>207</v>
      </c>
      <c r="B217" s="1" t="s">
        <v>85</v>
      </c>
      <c r="C217" s="22">
        <f>SUM(C212:C216)</f>
        <v>7050</v>
      </c>
      <c r="E217" s="53">
        <f>SUM(E212:E216)</f>
        <v>5650</v>
      </c>
      <c r="F217" s="53">
        <f>SUM(F212:F216)</f>
        <v>5850</v>
      </c>
    </row>
    <row r="218" spans="1:6" x14ac:dyDescent="0.2">
      <c r="A218" s="9" t="s">
        <v>208</v>
      </c>
      <c r="B218" s="1" t="s">
        <v>86</v>
      </c>
      <c r="C218" s="23"/>
      <c r="E218" s="51"/>
      <c r="F218" s="51"/>
    </row>
    <row r="219" spans="1:6" x14ac:dyDescent="0.2">
      <c r="A219" s="9" t="s">
        <v>209</v>
      </c>
      <c r="B219" s="1" t="s">
        <v>87</v>
      </c>
      <c r="C219" s="35">
        <v>350</v>
      </c>
      <c r="E219" s="60">
        <v>350</v>
      </c>
      <c r="F219" s="60">
        <v>450</v>
      </c>
    </row>
    <row r="220" spans="1:6" x14ac:dyDescent="0.2">
      <c r="A220" s="9" t="s">
        <v>210</v>
      </c>
      <c r="B220" s="1" t="s">
        <v>88</v>
      </c>
      <c r="C220" s="20"/>
      <c r="E220" s="51"/>
      <c r="F220" s="51"/>
    </row>
    <row r="221" spans="1:6" x14ac:dyDescent="0.2">
      <c r="A221" s="9" t="s">
        <v>211</v>
      </c>
      <c r="B221" s="1" t="s">
        <v>89</v>
      </c>
      <c r="C221" s="20"/>
      <c r="E221" s="51"/>
      <c r="F221" s="51"/>
    </row>
    <row r="222" spans="1:6" x14ac:dyDescent="0.2">
      <c r="A222" s="9" t="s">
        <v>212</v>
      </c>
      <c r="B222" s="1" t="s">
        <v>90</v>
      </c>
      <c r="C222" s="20">
        <v>180</v>
      </c>
      <c r="E222" s="51">
        <v>180</v>
      </c>
      <c r="F222" s="99">
        <v>280</v>
      </c>
    </row>
    <row r="223" spans="1:6" x14ac:dyDescent="0.2">
      <c r="A223" s="9" t="s">
        <v>213</v>
      </c>
      <c r="B223" s="1" t="s">
        <v>91</v>
      </c>
      <c r="C223" s="20">
        <v>35</v>
      </c>
      <c r="E223" s="51">
        <v>35</v>
      </c>
      <c r="F223" s="51">
        <v>35</v>
      </c>
    </row>
    <row r="224" spans="1:6" ht="14" customHeight="1" x14ac:dyDescent="0.2">
      <c r="A224" s="9" t="s">
        <v>214</v>
      </c>
      <c r="B224" s="1" t="s">
        <v>92</v>
      </c>
      <c r="C224" s="20">
        <v>300</v>
      </c>
      <c r="E224" s="51">
        <v>300</v>
      </c>
      <c r="F224" s="51">
        <v>300</v>
      </c>
    </row>
    <row r="225" spans="1:13" x14ac:dyDescent="0.2">
      <c r="A225" s="9" t="s">
        <v>215</v>
      </c>
      <c r="B225" s="1" t="s">
        <v>93</v>
      </c>
      <c r="C225" s="36">
        <f>SUM(C222:C224)</f>
        <v>515</v>
      </c>
      <c r="E225" s="61">
        <v>515</v>
      </c>
      <c r="F225" s="61">
        <v>515</v>
      </c>
    </row>
    <row r="226" spans="1:13" x14ac:dyDescent="0.2">
      <c r="A226" s="9" t="s">
        <v>216</v>
      </c>
      <c r="B226" s="1" t="s">
        <v>94</v>
      </c>
      <c r="C226" s="22">
        <f>SUM(C219:C220,C225)</f>
        <v>865</v>
      </c>
      <c r="E226" s="53">
        <f>SUM(E219:E220,E225)</f>
        <v>865</v>
      </c>
      <c r="F226" s="106">
        <f>SUM(F219:F220,F225)</f>
        <v>965</v>
      </c>
    </row>
    <row r="227" spans="1:13" s="48" customFormat="1" ht="15" customHeight="1" x14ac:dyDescent="0.2">
      <c r="A227" s="18" t="s">
        <v>217</v>
      </c>
      <c r="B227" s="18" t="s">
        <v>95</v>
      </c>
      <c r="C227" s="27"/>
      <c r="D227" s="19"/>
      <c r="E227" s="67"/>
      <c r="F227" s="55"/>
      <c r="G227" s="19"/>
      <c r="H227" s="19"/>
      <c r="I227" s="19"/>
      <c r="J227" s="19"/>
      <c r="K227" s="19"/>
      <c r="L227" s="19"/>
      <c r="M227" s="19"/>
    </row>
    <row r="228" spans="1:13" s="48" customFormat="1" x14ac:dyDescent="0.2">
      <c r="A228" s="18" t="s">
        <v>218</v>
      </c>
      <c r="B228" s="18" t="s">
        <v>263</v>
      </c>
      <c r="C228" s="28">
        <v>300</v>
      </c>
      <c r="D228" s="19"/>
      <c r="E228" s="67">
        <v>300</v>
      </c>
      <c r="F228" s="55">
        <v>300</v>
      </c>
      <c r="G228" s="19"/>
      <c r="H228" s="19"/>
      <c r="I228" s="19"/>
      <c r="J228" s="19"/>
      <c r="K228" s="19"/>
      <c r="L228" s="19"/>
      <c r="M228" s="19"/>
    </row>
    <row r="229" spans="1:13" s="48" customFormat="1" x14ac:dyDescent="0.2">
      <c r="A229" s="18" t="s">
        <v>219</v>
      </c>
      <c r="B229" s="18" t="s">
        <v>96</v>
      </c>
      <c r="C229" s="28">
        <v>1250</v>
      </c>
      <c r="D229" s="19"/>
      <c r="E229" s="67">
        <v>600</v>
      </c>
      <c r="F229" s="99">
        <v>800</v>
      </c>
      <c r="G229" s="19"/>
      <c r="H229" s="19"/>
      <c r="I229" s="19"/>
      <c r="J229" s="19"/>
      <c r="K229" s="19"/>
      <c r="L229" s="19"/>
      <c r="M229" s="19"/>
    </row>
    <row r="230" spans="1:13" s="48" customFormat="1" ht="14" customHeight="1" x14ac:dyDescent="0.2">
      <c r="A230" s="18" t="s">
        <v>262</v>
      </c>
      <c r="B230" s="18" t="s">
        <v>261</v>
      </c>
      <c r="C230" s="28">
        <v>200</v>
      </c>
      <c r="D230" s="19"/>
      <c r="E230" s="67">
        <v>200</v>
      </c>
      <c r="F230" s="55">
        <v>400</v>
      </c>
      <c r="G230" s="19"/>
      <c r="H230" s="19"/>
      <c r="I230" s="19"/>
      <c r="J230" s="19"/>
      <c r="K230" s="19"/>
      <c r="L230" s="19"/>
      <c r="M230" s="19"/>
    </row>
    <row r="231" spans="1:13" s="48" customFormat="1" x14ac:dyDescent="0.2">
      <c r="A231" s="18" t="s">
        <v>220</v>
      </c>
      <c r="B231" s="18" t="s">
        <v>97</v>
      </c>
      <c r="C231" s="42">
        <v>1250</v>
      </c>
      <c r="D231" s="19"/>
      <c r="E231" s="63">
        <v>200</v>
      </c>
      <c r="F231" s="56">
        <v>200</v>
      </c>
      <c r="G231" s="19"/>
      <c r="H231" s="19"/>
      <c r="I231" s="19"/>
      <c r="J231" s="19"/>
      <c r="K231" s="19"/>
      <c r="L231" s="19"/>
      <c r="M231" s="19"/>
    </row>
    <row r="232" spans="1:13" s="48" customFormat="1" ht="13" customHeight="1" x14ac:dyDescent="0.2">
      <c r="A232" s="18" t="s">
        <v>368</v>
      </c>
      <c r="B232" s="18" t="s">
        <v>367</v>
      </c>
      <c r="C232" s="45">
        <f>SUM(C228:C231)</f>
        <v>3000</v>
      </c>
      <c r="D232" s="19"/>
      <c r="E232" s="84">
        <f>SUM(E228:E231)</f>
        <v>1300</v>
      </c>
      <c r="F232" s="106">
        <v>1500</v>
      </c>
      <c r="G232" s="19"/>
      <c r="H232" s="19"/>
      <c r="I232" s="19"/>
      <c r="J232" s="19"/>
      <c r="K232" s="19"/>
      <c r="L232" s="19"/>
      <c r="M232" s="19"/>
    </row>
    <row r="233" spans="1:13" s="19" customFormat="1" ht="30" x14ac:dyDescent="0.2">
      <c r="A233" s="18" t="s">
        <v>331</v>
      </c>
      <c r="B233" s="16" t="s">
        <v>337</v>
      </c>
      <c r="C233" s="78">
        <v>1650</v>
      </c>
      <c r="E233" s="77">
        <v>400</v>
      </c>
      <c r="F233" s="103">
        <v>0</v>
      </c>
    </row>
    <row r="235" spans="1:13" ht="16" thickBot="1" x14ac:dyDescent="0.25">
      <c r="A235" s="9" t="s">
        <v>221</v>
      </c>
      <c r="B235" s="1" t="s">
        <v>98</v>
      </c>
      <c r="C235" s="24">
        <f>SUM(C170, C178, C183, C193, C198, C204, C210, C217, C226, C232, C233,C241)</f>
        <v>55035</v>
      </c>
      <c r="E235" s="54">
        <f>SUM(E170, E178, E183,E193, E198, E204, E210,E217, E226, E232, E233,E241)</f>
        <v>33810</v>
      </c>
      <c r="F235" s="54">
        <f>SUM(F170, F178, F183,F193, F198, F204, F210,F217, F226, F232, F233,F241)</f>
        <v>37663</v>
      </c>
    </row>
    <row r="236" spans="1:13" ht="16" thickTop="1" x14ac:dyDescent="0.2">
      <c r="A236" s="10" t="s">
        <v>268</v>
      </c>
      <c r="B236" s="2" t="s">
        <v>269</v>
      </c>
      <c r="C236" s="37">
        <f>C19</f>
        <v>75970</v>
      </c>
      <c r="E236" s="62">
        <f>E19</f>
        <v>74070</v>
      </c>
      <c r="F236" s="62">
        <f>F19</f>
        <v>72170</v>
      </c>
    </row>
    <row r="237" spans="1:13" x14ac:dyDescent="0.2">
      <c r="A237" s="11" t="s">
        <v>270</v>
      </c>
      <c r="B237" s="3" t="s">
        <v>271</v>
      </c>
      <c r="C237" s="35">
        <f>SUM(C86, C160, C235)</f>
        <v>105775.99</v>
      </c>
      <c r="E237" s="60">
        <f>SUM(E86, E160, E235,E241)</f>
        <v>78312.680000000008</v>
      </c>
      <c r="F237" s="60">
        <f>SUM(F86,F160, F235)</f>
        <v>81035.680000000008</v>
      </c>
    </row>
    <row r="238" spans="1:13" x14ac:dyDescent="0.2">
      <c r="A238" s="12" t="s">
        <v>281</v>
      </c>
      <c r="B238" s="4" t="s">
        <v>267</v>
      </c>
      <c r="C238" s="96">
        <f>SUM(C236-C237)</f>
        <v>-29805.990000000005</v>
      </c>
      <c r="D238" s="94"/>
      <c r="E238" s="95">
        <f>SUM(E236-E237)</f>
        <v>-4242.6800000000076</v>
      </c>
      <c r="F238" s="95">
        <f>SUM(F236-F237)</f>
        <v>-8865.6800000000076</v>
      </c>
    </row>
    <row r="239" spans="1:13" s="90" customFormat="1" ht="14" x14ac:dyDescent="0.2">
      <c r="A239" s="125"/>
      <c r="B239" s="126"/>
      <c r="C239" s="127"/>
      <c r="D239" s="130"/>
      <c r="E239" s="128"/>
      <c r="F239" s="129"/>
    </row>
    <row r="240" spans="1:13" s="90" customFormat="1" x14ac:dyDescent="0.2">
      <c r="A240" s="125" t="s">
        <v>483</v>
      </c>
      <c r="B240" s="126" t="s">
        <v>484</v>
      </c>
      <c r="C240" s="127"/>
      <c r="D240" s="130"/>
      <c r="E240" s="128"/>
      <c r="F240" s="129"/>
    </row>
    <row r="241" spans="1:6" s="131" customFormat="1" x14ac:dyDescent="0.2">
      <c r="A241" s="132" t="s">
        <v>470</v>
      </c>
      <c r="B241" s="133" t="s">
        <v>492</v>
      </c>
      <c r="C241" s="78">
        <v>0</v>
      </c>
      <c r="E241" s="56">
        <v>0</v>
      </c>
      <c r="F241" s="135">
        <v>4553</v>
      </c>
    </row>
    <row r="242" spans="1:6" s="90" customFormat="1" ht="28" customHeight="1" x14ac:dyDescent="0.2">
      <c r="A242" s="90" t="s">
        <v>502</v>
      </c>
      <c r="B242" s="91" t="s">
        <v>503</v>
      </c>
      <c r="C242" s="68"/>
      <c r="E242" s="68"/>
      <c r="F242" s="134">
        <v>1750</v>
      </c>
    </row>
    <row r="243" spans="1:6" s="90" customFormat="1" ht="14" customHeight="1" x14ac:dyDescent="0.2">
      <c r="A243" s="90" t="s">
        <v>485</v>
      </c>
      <c r="B243" s="91" t="s">
        <v>486</v>
      </c>
      <c r="C243" s="68"/>
      <c r="E243" s="68"/>
      <c r="F243" s="134">
        <v>2500</v>
      </c>
    </row>
    <row r="244" spans="1:6" s="90" customFormat="1" ht="42" customHeight="1" x14ac:dyDescent="0.2">
      <c r="A244" s="90" t="s">
        <v>501</v>
      </c>
      <c r="B244" s="91" t="s">
        <v>504</v>
      </c>
      <c r="C244" s="68"/>
      <c r="E244" s="68"/>
      <c r="F244" s="134">
        <v>2200</v>
      </c>
    </row>
    <row r="245" spans="1:6" s="90" customFormat="1" x14ac:dyDescent="0.2">
      <c r="A245" s="90" t="s">
        <v>495</v>
      </c>
      <c r="B245" s="91" t="s">
        <v>497</v>
      </c>
      <c r="C245" s="68"/>
      <c r="E245" s="68"/>
      <c r="F245" s="90">
        <v>0</v>
      </c>
    </row>
    <row r="246" spans="1:6" s="90" customFormat="1" ht="30" x14ac:dyDescent="0.2">
      <c r="A246" s="90" t="s">
        <v>496</v>
      </c>
      <c r="B246" s="91" t="s">
        <v>498</v>
      </c>
      <c r="C246" s="68"/>
      <c r="E246" s="68"/>
      <c r="F246" s="134">
        <v>2500</v>
      </c>
    </row>
    <row r="247" spans="1:6" s="90" customFormat="1" x14ac:dyDescent="0.2">
      <c r="A247" s="13" t="s">
        <v>329</v>
      </c>
      <c r="B247" s="5" t="s">
        <v>361</v>
      </c>
      <c r="C247" s="69"/>
      <c r="E247" s="70"/>
      <c r="F247" s="70"/>
    </row>
    <row r="248" spans="1:6" s="90" customFormat="1" x14ac:dyDescent="0.2">
      <c r="A248" s="92" t="s">
        <v>330</v>
      </c>
      <c r="B248" s="93" t="s">
        <v>362</v>
      </c>
      <c r="C248" s="69">
        <v>47000</v>
      </c>
      <c r="E248" s="118">
        <v>13000</v>
      </c>
      <c r="F248" s="119">
        <v>9000</v>
      </c>
    </row>
    <row r="249" spans="1:6" s="90" customFormat="1" ht="15" customHeight="1" x14ac:dyDescent="0.2">
      <c r="A249" s="92" t="s">
        <v>359</v>
      </c>
      <c r="B249" s="93" t="s">
        <v>360</v>
      </c>
      <c r="C249" s="114">
        <v>3300</v>
      </c>
      <c r="E249" s="120">
        <v>800</v>
      </c>
      <c r="F249" s="112">
        <v>800</v>
      </c>
    </row>
    <row r="250" spans="1:6" s="90" customFormat="1" ht="12" customHeight="1" x14ac:dyDescent="0.2">
      <c r="A250" s="92" t="s">
        <v>418</v>
      </c>
      <c r="B250" s="93" t="s">
        <v>419</v>
      </c>
      <c r="C250" s="114">
        <v>10000</v>
      </c>
      <c r="E250" s="82">
        <v>15000</v>
      </c>
      <c r="F250" s="115">
        <v>15000</v>
      </c>
    </row>
    <row r="251" spans="1:6" x14ac:dyDescent="0.2">
      <c r="A251" s="13" t="s">
        <v>416</v>
      </c>
      <c r="B251" s="5" t="s">
        <v>417</v>
      </c>
      <c r="C251" s="69">
        <f>SUM(C248:C250)</f>
        <v>60300</v>
      </c>
      <c r="E251" s="113">
        <f>SUM(E248:E250)</f>
        <v>28800</v>
      </c>
      <c r="F251" s="113">
        <f>SUM(F248:F250)</f>
        <v>24800</v>
      </c>
    </row>
    <row r="252" spans="1:6" ht="14" customHeight="1" x14ac:dyDescent="0.2">
      <c r="A252" s="14" t="s">
        <v>410</v>
      </c>
      <c r="B252" s="6" t="s">
        <v>411</v>
      </c>
      <c r="C252" s="68"/>
      <c r="E252" s="68"/>
      <c r="F252" s="108"/>
    </row>
    <row r="253" spans="1:6" ht="70" customHeight="1" x14ac:dyDescent="0.2">
      <c r="A253" s="90" t="s">
        <v>478</v>
      </c>
      <c r="B253" s="91" t="s">
        <v>479</v>
      </c>
      <c r="C253" s="46"/>
      <c r="E253" s="46"/>
      <c r="F253" s="110"/>
    </row>
    <row r="254" spans="1:6" ht="18" customHeight="1" x14ac:dyDescent="0.2">
      <c r="A254" s="90" t="s">
        <v>465</v>
      </c>
      <c r="B254" s="91" t="s">
        <v>466</v>
      </c>
      <c r="C254" s="68">
        <f>SUM(C24, C35, C46, C54, C62, C70, C79, C89, C96, C104, C112, C121, C129, C135, C141, C155,  C180, C181)</f>
        <v>20010.989999999998</v>
      </c>
      <c r="E254" s="76">
        <f>SUM(E24, E35, E46, E54, E62, E70, E79, E89, E96, E104, E112, E121, E129, E135, E141, E155,E166, E180, E181, E148)</f>
        <v>18095.020000000004</v>
      </c>
      <c r="F254" s="107">
        <f>SUM(F24, F35, F46, F54, F62, F70, F79, F89, F96,F104, F112, F121, F129, F135, F141, F155, F166,F180, F181, F148)</f>
        <v>18215.680000000004</v>
      </c>
    </row>
    <row r="255" spans="1:6" s="90" customFormat="1" ht="15" customHeight="1" x14ac:dyDescent="0.2">
      <c r="A255" s="90" t="s">
        <v>480</v>
      </c>
      <c r="B255" s="91" t="s">
        <v>469</v>
      </c>
      <c r="C255" s="121"/>
      <c r="E255" s="122"/>
      <c r="F255" s="70">
        <v>16311.94</v>
      </c>
    </row>
    <row r="256" spans="1:6" s="90" customFormat="1" ht="14" customHeight="1" x14ac:dyDescent="0.2">
      <c r="A256" s="116" t="s">
        <v>481</v>
      </c>
      <c r="B256" s="91" t="s">
        <v>467</v>
      </c>
      <c r="C256" s="123"/>
      <c r="E256" s="122"/>
      <c r="F256" s="70">
        <v>13661.83</v>
      </c>
    </row>
    <row r="257" spans="1:6" s="90" customFormat="1" ht="13" customHeight="1" x14ac:dyDescent="0.2">
      <c r="A257" s="116" t="s">
        <v>482</v>
      </c>
      <c r="B257" s="91" t="s">
        <v>468</v>
      </c>
      <c r="C257" s="124"/>
      <c r="E257" s="122"/>
      <c r="F257" s="70">
        <v>8197.1</v>
      </c>
    </row>
    <row r="258" spans="1:6" ht="56" customHeight="1" x14ac:dyDescent="0.2">
      <c r="A258" s="90" t="s">
        <v>508</v>
      </c>
      <c r="B258" s="91" t="s">
        <v>509</v>
      </c>
      <c r="C258" s="68"/>
      <c r="E258" s="87"/>
      <c r="F258" s="109"/>
    </row>
    <row r="259" spans="1:6" ht="18" customHeight="1" x14ac:dyDescent="0.2">
      <c r="A259" s="90" t="s">
        <v>464</v>
      </c>
      <c r="B259" s="91" t="s">
        <v>510</v>
      </c>
      <c r="C259" s="68"/>
      <c r="E259" s="68"/>
      <c r="F259" s="108"/>
    </row>
    <row r="260" spans="1:6" ht="15" customHeight="1" x14ac:dyDescent="0.2">
      <c r="A260" s="90" t="s">
        <v>506</v>
      </c>
      <c r="B260" s="91" t="s">
        <v>507</v>
      </c>
      <c r="C260" s="68"/>
      <c r="E260" s="68"/>
      <c r="F260" s="108"/>
    </row>
    <row r="261" spans="1:6" ht="70" customHeight="1" x14ac:dyDescent="0.2">
      <c r="A261" s="14" t="s">
        <v>511</v>
      </c>
      <c r="B261" s="91" t="s">
        <v>512</v>
      </c>
      <c r="C261" s="68"/>
      <c r="E261" s="76"/>
      <c r="F261" s="107"/>
    </row>
    <row r="262" spans="1:6" ht="44" customHeight="1" x14ac:dyDescent="0.2">
      <c r="A262" s="90" t="s">
        <v>487</v>
      </c>
      <c r="B262" s="91" t="s">
        <v>488</v>
      </c>
      <c r="C262" s="68"/>
      <c r="E262" s="76"/>
      <c r="F262" s="107"/>
    </row>
    <row r="263" spans="1:6" ht="16" customHeight="1" x14ac:dyDescent="0.2">
      <c r="A263" s="14" t="s">
        <v>430</v>
      </c>
      <c r="B263" s="6" t="s">
        <v>431</v>
      </c>
    </row>
    <row r="264" spans="1:6" x14ac:dyDescent="0.2">
      <c r="A264" s="90" t="s">
        <v>489</v>
      </c>
      <c r="B264" s="91" t="s">
        <v>490</v>
      </c>
    </row>
    <row r="265" spans="1:6" x14ac:dyDescent="0.2">
      <c r="A265" s="90" t="s">
        <v>491</v>
      </c>
      <c r="B265" s="91" t="s">
        <v>423</v>
      </c>
    </row>
    <row r="266" spans="1:6" x14ac:dyDescent="0.2">
      <c r="A266" s="90" t="s">
        <v>424</v>
      </c>
      <c r="B266" s="91" t="s">
        <v>425</v>
      </c>
      <c r="C266" s="8"/>
      <c r="E266" s="8"/>
    </row>
    <row r="267" spans="1:6" ht="15" customHeight="1" x14ac:dyDescent="0.2">
      <c r="A267" s="90" t="s">
        <v>421</v>
      </c>
      <c r="B267" s="91" t="s">
        <v>432</v>
      </c>
      <c r="C267" s="8"/>
      <c r="E267" s="8"/>
    </row>
    <row r="268" spans="1:6" ht="15" customHeight="1" x14ac:dyDescent="0.2">
      <c r="A268" s="90" t="s">
        <v>434</v>
      </c>
      <c r="B268" s="91" t="s">
        <v>433</v>
      </c>
      <c r="C268" s="8"/>
      <c r="E268" s="8"/>
    </row>
    <row r="269" spans="1:6" x14ac:dyDescent="0.2">
      <c r="A269" s="90" t="s">
        <v>420</v>
      </c>
      <c r="B269" s="91" t="s">
        <v>426</v>
      </c>
      <c r="C269" s="8"/>
      <c r="E269" s="8"/>
    </row>
    <row r="270" spans="1:6" x14ac:dyDescent="0.2">
      <c r="A270" s="90" t="s">
        <v>422</v>
      </c>
      <c r="B270" s="91" t="s">
        <v>427</v>
      </c>
      <c r="C270" s="8"/>
      <c r="E270" s="8"/>
    </row>
    <row r="271" spans="1:6" ht="14" customHeight="1" x14ac:dyDescent="0.2">
      <c r="A271" s="90" t="s">
        <v>428</v>
      </c>
      <c r="B271" s="91" t="s">
        <v>429</v>
      </c>
      <c r="C271" s="8"/>
      <c r="E271" s="8"/>
    </row>
    <row r="272" spans="1:6" ht="43" customHeight="1" x14ac:dyDescent="0.2">
      <c r="A272" s="90" t="s">
        <v>513</v>
      </c>
      <c r="B272" s="91" t="s">
        <v>514</v>
      </c>
    </row>
  </sheetData>
  <phoneticPr fontId="9" type="noConversion"/>
  <printOptions headings="1"/>
  <pageMargins left="0.5" right="0.5" top="0.5" bottom="0.5" header="0" footer="0"/>
  <pageSetup orientation="portrait"/>
  <headerFooter>
    <oddHeader>&amp;C&amp;"-,Bold"&amp;14
PLAN DE GASTOS DE LA CNIA 2024 VS. 2025 VS. 2026 VERSION 1 COMPLETA 25-06C</oddHeader>
    <oddFooter>Page &amp;P of &amp;N</oddFoot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v 25 v 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 CNIA 07</dc:creator>
  <cp:lastModifiedBy>Donald Hilty</cp:lastModifiedBy>
  <cp:lastPrinted>2025-07-18T00:55:26Z</cp:lastPrinted>
  <dcterms:created xsi:type="dcterms:W3CDTF">2023-12-16T07:01:19Z</dcterms:created>
  <dcterms:modified xsi:type="dcterms:W3CDTF">2025-07-18T00:55:30Z</dcterms:modified>
</cp:coreProperties>
</file>